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800" activeTab="0"/>
  </bookViews>
  <sheets>
    <sheet name="APTCo STATEMENT AF" sheetId="1" r:id="rId1"/>
    <sheet name="APTCo STATEMENT AG" sheetId="2" r:id="rId2"/>
    <sheet name="IMTCo STATEMENT AF" sheetId="3" r:id="rId3"/>
    <sheet name="IMTCo STATEMENT AG" sheetId="4" r:id="rId4"/>
    <sheet name="KTCo STATEMENT AF" sheetId="5" r:id="rId5"/>
    <sheet name="KTCo STATEMENT AG" sheetId="6" r:id="rId6"/>
    <sheet name="OHTCo STATEMENT AF" sheetId="7" r:id="rId7"/>
    <sheet name="OHTCo STATEMENT AG" sheetId="8" r:id="rId8"/>
    <sheet name="WVTCo STATEMENT AF" sheetId="9" r:id="rId9"/>
    <sheet name="WVTCo STATEMENT AG" sheetId="10" r:id="rId10"/>
  </sheets>
  <definedNames>
    <definedName name="HEADA" localSheetId="2">'IMTCo STATEMENT AF'!$A$1:$O$14</definedName>
    <definedName name="HEADA" localSheetId="4">'KTCo STATEMENT AF'!$A$1:$O$14</definedName>
    <definedName name="HEADA" localSheetId="6">'OHTCo STATEMENT AF'!$A$1:$O$14</definedName>
    <definedName name="HEADA" localSheetId="8">'WVTCo STATEMENT AF'!$A$1:$O$14</definedName>
    <definedName name="HEADA">'APTCo STATEMENT AF'!$A$1:$O$14</definedName>
    <definedName name="HEADB" localSheetId="1">'APTCo STATEMENT AG'!$A$1:$O$14</definedName>
    <definedName name="HEADB" localSheetId="3">'IMTCo STATEMENT AG'!$A$1:$O$14</definedName>
    <definedName name="HEADB" localSheetId="5">'KTCo STATEMENT AG'!$A$1:$O$14</definedName>
    <definedName name="HEADB" localSheetId="7">'OHTCo STATEMENT AG'!$A$1:$O$14</definedName>
    <definedName name="HEADB" localSheetId="9">'WVTCo STATEMENT AG'!$A$1:$O$14</definedName>
    <definedName name="HEADB">#REF!</definedName>
    <definedName name="PAGEA" localSheetId="2">'IMTCo STATEMENT AF'!$A$15:$O$71</definedName>
    <definedName name="PAGEA" localSheetId="4">'KTCo STATEMENT AF'!$A$15:$O$69</definedName>
    <definedName name="PAGEA" localSheetId="6">'OHTCo STATEMENT AF'!$A$15:$O$71</definedName>
    <definedName name="PAGEA" localSheetId="8">'WVTCo STATEMENT AF'!$A$15:$O$69</definedName>
    <definedName name="PAGEA">'APTCo STATEMENT AF'!$A$15:$O$69</definedName>
    <definedName name="PAGEB" localSheetId="1">'APTCo STATEMENT AG'!$A$15:$O$32</definedName>
    <definedName name="PAGEB" localSheetId="3">'IMTCo STATEMENT AG'!$A$15:$O$30</definedName>
    <definedName name="PAGEB" localSheetId="5">'KTCo STATEMENT AG'!$A$15:$O$32</definedName>
    <definedName name="PAGEB" localSheetId="7">'OHTCo STATEMENT AG'!$A$15:$O$32</definedName>
    <definedName name="PAGEB" localSheetId="9">'WVTCo STATEMENT AG'!$A$15:$O$31</definedName>
    <definedName name="PAGEB">#REF!</definedName>
    <definedName name="_xlnm.Print_Area" localSheetId="0">'APTCo STATEMENT AF'!$A$1:$S$70</definedName>
    <definedName name="_xlnm.Print_Area" localSheetId="1">'APTCo STATEMENT AG'!$A$15:$S$32</definedName>
    <definedName name="_xlnm.Print_Area" localSheetId="2">'IMTCo STATEMENT AF'!$A$1:$S$72</definedName>
    <definedName name="_xlnm.Print_Area" localSheetId="3">'IMTCo STATEMENT AG'!$A$15:$S$30</definedName>
    <definedName name="_xlnm.Print_Area" localSheetId="4">'KTCo STATEMENT AF'!$A$1:$S$70</definedName>
    <definedName name="_xlnm.Print_Area" localSheetId="5">'KTCo STATEMENT AG'!$A$15:$S$32</definedName>
    <definedName name="_xlnm.Print_Area" localSheetId="6">'OHTCo STATEMENT AF'!$A$1:$S$72</definedName>
    <definedName name="_xlnm.Print_Area" localSheetId="7">'OHTCo STATEMENT AG'!$A$15:$S$32</definedName>
    <definedName name="_xlnm.Print_Area" localSheetId="8">'WVTCo STATEMENT AF'!$A$1:$S$70</definedName>
    <definedName name="_xlnm.Print_Area" localSheetId="9">'WVTCo STATEMENT AG'!$A$15:$S$31</definedName>
    <definedName name="_xlnm.Print_Titles" localSheetId="0">'APTCo STATEMENT AF'!$A:$B,'APTCo STATEMENT AF'!$1:$14</definedName>
    <definedName name="_xlnm.Print_Titles" localSheetId="1">'APTCo STATEMENT AG'!$A:$B,'APTCo STATEMENT AG'!$1:$13</definedName>
    <definedName name="_xlnm.Print_Titles" localSheetId="2">'IMTCo STATEMENT AF'!$A:$B,'IMTCo STATEMENT AF'!$1:$14</definedName>
    <definedName name="_xlnm.Print_Titles" localSheetId="3">'IMTCo STATEMENT AG'!$A:$B,'IMTCo STATEMENT AG'!$1:$13</definedName>
    <definedName name="_xlnm.Print_Titles" localSheetId="4">'KTCo STATEMENT AF'!$A:$B,'KTCo STATEMENT AF'!$1:$14</definedName>
    <definedName name="_xlnm.Print_Titles" localSheetId="5">'KTCo STATEMENT AG'!$A:$B,'KTCo STATEMENT AG'!$1:$13</definedName>
    <definedName name="_xlnm.Print_Titles" localSheetId="6">'OHTCo STATEMENT AF'!$A:$B,'OHTCo STATEMENT AF'!$1:$14</definedName>
    <definedName name="_xlnm.Print_Titles" localSheetId="7">'OHTCo STATEMENT AG'!$A:$B,'OHTCo STATEMENT AG'!$1:$13</definedName>
    <definedName name="_xlnm.Print_Titles" localSheetId="8">'WVTCo STATEMENT AF'!$A:$B,'WVTCo STATEMENT AF'!$1:$14</definedName>
    <definedName name="_xlnm.Print_Titles" localSheetId="9">'WVTCo STATEMENT AG'!$A:$B,'WVTCo STATEMENT AG'!$1:$13</definedName>
  </definedNames>
  <calcPr fullCalcOnLoad="1"/>
</workbook>
</file>

<file path=xl/sharedStrings.xml><?xml version="1.0" encoding="utf-8"?>
<sst xmlns="http://schemas.openxmlformats.org/spreadsheetml/2006/main" count="620" uniqueCount="92">
  <si>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</si>
  <si>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</si>
  <si>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</si>
  <si>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</si>
  <si>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</si>
  <si>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</si>
  <si>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</si>
  <si>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</si>
  <si>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</si>
  <si>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</si>
  <si>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</si>
  <si>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</si>
  <si>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</si>
  <si>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</si>
  <si>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</si>
  <si>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</si>
  <si>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</si>
  <si>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</si>
  <si>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</si>
  <si>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</si>
  <si>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</si>
  <si>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 xml:space="preserve">ELECTRIC </t>
  </si>
  <si>
    <t>BALANCE AS</t>
  </si>
  <si>
    <t>UTILITY</t>
  </si>
  <si>
    <t>ACCUMULATED DEFERRED FIT ITEMS</t>
  </si>
  <si>
    <t>(B+C+D+E)/2</t>
  </si>
  <si>
    <t>TRANSMISSION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</si>
  <si>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</si>
  <si>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</si>
  <si>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</si>
  <si>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</si>
  <si>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</si>
  <si>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</si>
  <si>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</si>
  <si>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SFAS 109 FLOW-THRU 282.3</t>
  </si>
  <si>
    <t>SFAS 109 EXCESS DFIT 282.4</t>
  </si>
  <si>
    <t>TOTAL ACOUNT 282</t>
  </si>
  <si>
    <t>ACCOUNT 283:</t>
  </si>
  <si>
    <t xml:space="preserve"> </t>
  </si>
  <si>
    <t>SFAS 109 FLOW-THRU 283.3</t>
  </si>
  <si>
    <t>SFAS 109 EXCESS DFIT 283.4</t>
  </si>
  <si>
    <t>SFAS 133 ADIT FED - SFAS 133 NONAFFIL 2830006</t>
  </si>
  <si>
    <t>TOTAL ACCOUNT 283</t>
  </si>
  <si>
    <t>JURISDICTIONAL AMOUNTS FUNCTIONALIZED</t>
  </si>
  <si>
    <t>TOTAL COMPANY AMOUNTS FUNCTIONALIZED</t>
  </si>
  <si>
    <t>NOTE:  POST 1970 ACCUMULATED DEFERRED</t>
  </si>
  <si>
    <t xml:space="preserve">             INV TAX CRED. (JDITC) IN A/C 255</t>
  </si>
  <si>
    <t>DEFERRED ITC - 46(F)(1)</t>
  </si>
  <si>
    <t>TOTAL ACCOUNT 255</t>
  </si>
  <si>
    <t>NON-UTILITY DEFERRED FIT 283.2</t>
  </si>
  <si>
    <t xml:space="preserve">SFAS 109 - DEFD STATE INCOME TAXES </t>
  </si>
  <si>
    <t>NON-UTILITY DEFERRED FIT 281.2</t>
  </si>
  <si>
    <t>ADIT - FED-HDG-CF-INT RATE 2830015</t>
  </si>
  <si>
    <t>DEFD STATE INCOME TAXES</t>
  </si>
  <si>
    <t>REG ASSET-TRANSCO PRE-FORMATION COSTS</t>
  </si>
  <si>
    <t>AEP APPALACHIAN TRANSMISSION COMPANY</t>
  </si>
  <si>
    <t>BOOK VS. TAX DEPRECIATION</t>
  </si>
  <si>
    <t>NOL STATE CARRYFORWARD</t>
  </si>
  <si>
    <t>OF 12-31-13</t>
  </si>
  <si>
    <t>FUNCTIONALIZATION 12/31/13</t>
  </si>
  <si>
    <t>ABFUDC</t>
  </si>
  <si>
    <t>ACCUMULATED DEFERRED INCOME TAX IN ACCOUNT 190</t>
  </si>
  <si>
    <t>DEBIT  (CREDIT)</t>
  </si>
  <si>
    <t>ACCOUNT 190:</t>
  </si>
  <si>
    <t>INT EXP CAPITALIZED FOR TAX</t>
  </si>
  <si>
    <t>PROV POSS REV REFDS</t>
  </si>
  <si>
    <t>NOL-DEFERRED TAX ASSET RECLASS</t>
  </si>
  <si>
    <t>SFAS 109 FLOW-THRU 190.3</t>
  </si>
  <si>
    <t>SFAS 109 EXCESS DFIT 190.4</t>
  </si>
  <si>
    <t>SFAS 133 ADIT FED - SFAS NONAFFIL 1900006</t>
  </si>
  <si>
    <t>ADIT FED - PENSION OCI NAF 1900009</t>
  </si>
  <si>
    <t>ADIT-FED-HDG-CF-INT RATE1900015</t>
  </si>
  <si>
    <t>DEFERRED SIT  1901002</t>
  </si>
  <si>
    <t>TOTAL ACCOUNT 190</t>
  </si>
  <si>
    <t>AEP INDIANA MICHIGAN TRANSMISSION COMPANY</t>
  </si>
  <si>
    <t>CAPITALIZED SOFTWARE COST-BOOK</t>
  </si>
  <si>
    <t>REMOVAL CST</t>
  </si>
  <si>
    <t>STATE NOL CURRENT BENEFIT</t>
  </si>
  <si>
    <t>NOL &amp; TAX CREDIT C/F - DEF TAX ASSET</t>
  </si>
  <si>
    <t>AEP KENTUCKY TRANSMISSION COMPANY</t>
  </si>
  <si>
    <t>NOL - STATE C/F - DEF STATE TAX ASSET - L/T</t>
  </si>
  <si>
    <t>AEP OHIO TRANSMISSION COMPANY</t>
  </si>
  <si>
    <t xml:space="preserve">REMOVAL COST </t>
  </si>
  <si>
    <t>CIAC - BOOK RECEIPTS</t>
  </si>
  <si>
    <t>AEP WEST VIRGINIA TRANSMISSION COMPANY</t>
  </si>
  <si>
    <t>GENERATION</t>
  </si>
  <si>
    <t>DISTRIBUTION</t>
  </si>
  <si>
    <t>PERIOD ENDED DECEMBER 31, 2014</t>
  </si>
  <si>
    <t>FUNCTIONALIZATION 12/31/14</t>
  </si>
  <si>
    <t>OF 12-31-14</t>
  </si>
  <si>
    <t>AMT CREDIT - DEFERRED</t>
  </si>
  <si>
    <t>R &amp; D DEDUCTION - SECTION 174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</si>
</sst>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4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1" fillId="0" borderId="0" xfId="0" applyFont="1" applyFill="1" applyAlignment="1">
      <alignment horizontal="left"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/>
    </xf>
    <xf numFmtId="3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" fontId="0" fillId="0" borderId="0" xfId="0" applyFont="1" applyFill="1" applyAlignment="1">
      <alignment horizontal="left"/>
    </xf>
    <xf numFmtId="37" fontId="0" fillId="0" borderId="0" xfId="0" applyNumberFormat="1" applyFont="1" applyAlignment="1">
      <alignment/>
    </xf>
    <xf numFmtId="37" fontId="0" fillId="32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showOutlineSymbols="0" zoomScale="87" zoomScaleNormal="87" zoomScalePageLayoutView="0" workbookViewId="0" topLeftCell="A1">
      <pane xSplit="2" ySplit="13" topLeftCell="C5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2.75"/>
  <cols>
    <col min="1" max="1" width="4.7109375" style="6" customWidth="1"/>
    <col min="2" max="2" width="54.851562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19" t="s">
        <v>55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87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59</v>
      </c>
      <c r="N10" s="9"/>
      <c r="O10" s="9"/>
      <c r="Q10" s="23" t="s">
        <v>88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58</v>
      </c>
      <c r="D13" s="2" t="s">
        <v>89</v>
      </c>
      <c r="E13" s="2" t="str">
        <f>C13</f>
        <v>OF 12-31-13</v>
      </c>
      <c r="F13" s="2" t="str">
        <f>D13</f>
        <v>OF 12-31-14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30"/>
      <c r="N17" s="30">
        <v>0</v>
      </c>
      <c r="O17" s="30"/>
      <c r="P17" s="3"/>
      <c r="Q17" s="30"/>
      <c r="R17" s="30">
        <v>0</v>
      </c>
      <c r="S17" s="30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69">A18+1</f>
        <v>3</v>
      </c>
      <c r="B19" s="5" t="s">
        <v>51</v>
      </c>
      <c r="C19" s="30">
        <v>0</v>
      </c>
      <c r="D19" s="30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0">
        <v>0</v>
      </c>
      <c r="D20" s="30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0">
        <v>0</v>
      </c>
      <c r="D21" s="30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/>
      <c r="J28" s="3">
        <f>(N28+R28)/2</f>
        <v>0</v>
      </c>
      <c r="K28" s="3"/>
      <c r="L28" s="3"/>
      <c r="M28" s="30"/>
      <c r="N28" s="30">
        <v>0</v>
      </c>
      <c r="O28" s="30"/>
      <c r="P28" s="3"/>
      <c r="Q28" s="30"/>
      <c r="R28" s="30">
        <v>0</v>
      </c>
      <c r="S28" s="30"/>
    </row>
    <row r="29" spans="1:19" ht="12.75">
      <c r="A29" s="15">
        <f t="shared" si="0"/>
        <v>13</v>
      </c>
      <c r="B29" s="24" t="s">
        <v>60</v>
      </c>
      <c r="C29" s="3">
        <f>SUM(M29:O29)</f>
        <v>2236.7</v>
      </c>
      <c r="D29" s="3">
        <f>SUM(Q29:S29)</f>
        <v>2.45</v>
      </c>
      <c r="E29" s="3"/>
      <c r="F29" s="3"/>
      <c r="G29" s="3">
        <f>ROUND(SUM(C29:F29)/2,0)</f>
        <v>1120</v>
      </c>
      <c r="H29" s="3"/>
      <c r="I29" s="3"/>
      <c r="J29" s="3">
        <f>(N29+R29)/2</f>
        <v>1119.5749999999998</v>
      </c>
      <c r="K29" s="3"/>
      <c r="L29" s="3"/>
      <c r="M29" s="30"/>
      <c r="N29" s="30">
        <v>2236.7</v>
      </c>
      <c r="O29" s="30"/>
      <c r="P29" s="3"/>
      <c r="Q29" s="30"/>
      <c r="R29" s="30">
        <v>2.45</v>
      </c>
      <c r="S29" s="30"/>
    </row>
    <row r="30" spans="1:19" ht="12.75">
      <c r="A30" s="15">
        <f t="shared" si="0"/>
        <v>14</v>
      </c>
      <c r="B30" s="4" t="s">
        <v>29</v>
      </c>
      <c r="C30" s="3">
        <f>SUM(P30:R30)</f>
        <v>0</v>
      </c>
      <c r="D30" s="3">
        <f>SUM(Q30:S30)</f>
        <v>0</v>
      </c>
      <c r="E30" s="3">
        <f aca="true" t="shared" si="2" ref="E30:F32">-C30</f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34</v>
      </c>
      <c r="C31" s="30">
        <v>0</v>
      </c>
      <c r="D31" s="30">
        <v>0</v>
      </c>
      <c r="E31" s="3">
        <f t="shared" si="2"/>
        <v>0</v>
      </c>
      <c r="F31" s="3">
        <f t="shared" si="2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35</v>
      </c>
      <c r="C32" s="30">
        <v>0</v>
      </c>
      <c r="D32" s="30">
        <v>0</v>
      </c>
      <c r="E32" s="3">
        <f t="shared" si="2"/>
        <v>0</v>
      </c>
      <c r="F32" s="3">
        <f t="shared" si="2"/>
        <v>0</v>
      </c>
      <c r="G32" s="3">
        <f>ROUND(SUM(C32:F32)/2,0)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thickBot="1">
      <c r="A34" s="15">
        <f t="shared" si="0"/>
        <v>18</v>
      </c>
      <c r="B34" s="4" t="s">
        <v>36</v>
      </c>
      <c r="C34" s="16">
        <f>SUM(C28:C33)</f>
        <v>2236.7</v>
      </c>
      <c r="D34" s="16">
        <f>SUM(D28:D33)</f>
        <v>2.45</v>
      </c>
      <c r="E34" s="16">
        <f>SUM(E28:E33)</f>
        <v>0</v>
      </c>
      <c r="F34" s="16">
        <f>SUM(F28:F33)</f>
        <v>0</v>
      </c>
      <c r="G34" s="16">
        <f>SUM(G28:G33)</f>
        <v>1120</v>
      </c>
      <c r="H34" s="16"/>
      <c r="I34" s="16">
        <f>SUM(I28:I33)</f>
        <v>0</v>
      </c>
      <c r="J34" s="16">
        <f>SUM(J28:J33)</f>
        <v>1119.5749999999998</v>
      </c>
      <c r="K34" s="16">
        <f>SUM(K28:K33)</f>
        <v>0</v>
      </c>
      <c r="L34" s="16"/>
      <c r="M34" s="16">
        <f>SUM(M28:M33)</f>
        <v>0</v>
      </c>
      <c r="N34" s="16">
        <f>SUM(N28:N33)</f>
        <v>2236.7</v>
      </c>
      <c r="O34" s="16">
        <f>SUM(O28:O33)</f>
        <v>0</v>
      </c>
      <c r="P34" s="3"/>
      <c r="Q34" s="16">
        <f>SUM(Q28:Q33)</f>
        <v>0</v>
      </c>
      <c r="R34" s="16">
        <f>SUM(R28:R33)</f>
        <v>2.45</v>
      </c>
      <c r="S34" s="16">
        <f>SUM(S28:S33)</f>
        <v>0</v>
      </c>
    </row>
    <row r="35" spans="1:19" ht="13.5" thickTop="1">
      <c r="A35" s="15">
        <f t="shared" si="0"/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</row>
    <row r="36" spans="1:19" ht="12.75">
      <c r="A36" s="15">
        <f t="shared" si="0"/>
        <v>20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B37" s="5" t="s">
        <v>37</v>
      </c>
      <c r="C37" s="3" t="s">
        <v>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24" t="s">
        <v>57</v>
      </c>
      <c r="C39" s="3">
        <f>SUM(M39:O39)</f>
        <v>11655.51</v>
      </c>
      <c r="D39" s="3">
        <f>SUM(Q39:S39)</f>
        <v>0</v>
      </c>
      <c r="E39" s="3"/>
      <c r="F39" s="3"/>
      <c r="G39" s="3">
        <f aca="true" t="shared" si="3" ref="G39:G45">ROUND(SUM(C39:F39)/2,0)</f>
        <v>5828</v>
      </c>
      <c r="H39" s="3"/>
      <c r="I39" s="3"/>
      <c r="J39" s="3">
        <f aca="true" t="shared" si="4" ref="J39:J45">(N39+R39)/2</f>
        <v>5827.755</v>
      </c>
      <c r="K39" s="3"/>
      <c r="L39" s="3"/>
      <c r="M39" s="30"/>
      <c r="N39" s="30">
        <v>11655.51</v>
      </c>
      <c r="O39" s="30"/>
      <c r="P39" s="3"/>
      <c r="Q39" s="30"/>
      <c r="R39" s="30">
        <v>0</v>
      </c>
      <c r="S39" s="30"/>
    </row>
    <row r="40" spans="1:19" ht="12.75">
      <c r="A40" s="15">
        <f t="shared" si="0"/>
        <v>24</v>
      </c>
      <c r="B40" s="5" t="s">
        <v>54</v>
      </c>
      <c r="C40" s="3">
        <f>SUM(M40:O40)</f>
        <v>4691.58</v>
      </c>
      <c r="D40" s="3">
        <f>SUM(Q40:S40)</f>
        <v>0</v>
      </c>
      <c r="E40" s="3"/>
      <c r="F40" s="3"/>
      <c r="G40" s="3">
        <f>ROUND(SUM(C40:F40)/2,0)</f>
        <v>2346</v>
      </c>
      <c r="H40" s="3"/>
      <c r="I40" s="3"/>
      <c r="J40" s="3">
        <f t="shared" si="4"/>
        <v>2345.79</v>
      </c>
      <c r="K40" s="3"/>
      <c r="L40" s="3"/>
      <c r="M40" s="30"/>
      <c r="N40" s="30">
        <v>4691.58</v>
      </c>
      <c r="O40" s="30"/>
      <c r="P40" s="3"/>
      <c r="Q40" s="30"/>
      <c r="R40" s="30">
        <v>0</v>
      </c>
      <c r="S40" s="30"/>
    </row>
    <row r="41" spans="1:19" ht="12.75">
      <c r="A41" s="15">
        <f t="shared" si="0"/>
        <v>25</v>
      </c>
      <c r="B41" s="5" t="s">
        <v>49</v>
      </c>
      <c r="C41" s="30">
        <v>0</v>
      </c>
      <c r="D41" s="30">
        <v>0</v>
      </c>
      <c r="E41" s="3">
        <f aca="true" t="shared" si="5" ref="E41:F45">-C41</f>
        <v>0</v>
      </c>
      <c r="F41" s="3">
        <f t="shared" si="5"/>
        <v>0</v>
      </c>
      <c r="G41" s="3">
        <f t="shared" si="3"/>
        <v>0</v>
      </c>
      <c r="H41" s="3"/>
      <c r="I41" s="3"/>
      <c r="J41" s="3">
        <f t="shared" si="4"/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39</v>
      </c>
      <c r="C42" s="30">
        <v>-0.01</v>
      </c>
      <c r="D42" s="30">
        <v>0</v>
      </c>
      <c r="E42" s="3">
        <f t="shared" si="5"/>
        <v>0.01</v>
      </c>
      <c r="F42" s="3">
        <f t="shared" si="5"/>
        <v>0</v>
      </c>
      <c r="G42" s="3">
        <f t="shared" si="3"/>
        <v>0</v>
      </c>
      <c r="H42" s="3"/>
      <c r="I42" s="3"/>
      <c r="J42" s="3">
        <f t="shared" si="4"/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40</v>
      </c>
      <c r="C43" s="30">
        <v>0</v>
      </c>
      <c r="D43" s="30">
        <v>0</v>
      </c>
      <c r="E43" s="3">
        <f t="shared" si="5"/>
        <v>0</v>
      </c>
      <c r="F43" s="3">
        <f t="shared" si="5"/>
        <v>0</v>
      </c>
      <c r="G43" s="3">
        <f t="shared" si="3"/>
        <v>0</v>
      </c>
      <c r="H43" s="3"/>
      <c r="I43" s="3"/>
      <c r="J43" s="3">
        <f t="shared" si="4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41</v>
      </c>
      <c r="C44" s="30">
        <v>0</v>
      </c>
      <c r="D44" s="30">
        <v>0</v>
      </c>
      <c r="E44" s="3">
        <f t="shared" si="5"/>
        <v>0</v>
      </c>
      <c r="F44" s="3">
        <f t="shared" si="5"/>
        <v>0</v>
      </c>
      <c r="G44" s="3">
        <f t="shared" si="3"/>
        <v>0</v>
      </c>
      <c r="H44" s="3"/>
      <c r="I44" s="3"/>
      <c r="J44" s="3">
        <f t="shared" si="4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5" t="s">
        <v>52</v>
      </c>
      <c r="C45" s="30">
        <v>0</v>
      </c>
      <c r="D45" s="30">
        <v>0</v>
      </c>
      <c r="E45" s="3">
        <f t="shared" si="5"/>
        <v>0</v>
      </c>
      <c r="F45" s="3">
        <f t="shared" si="5"/>
        <v>0</v>
      </c>
      <c r="G45" s="3">
        <f t="shared" si="3"/>
        <v>0</v>
      </c>
      <c r="H45" s="3"/>
      <c r="I45" s="3"/>
      <c r="J45" s="3">
        <f t="shared" si="4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thickBot="1">
      <c r="A47" s="15">
        <f t="shared" si="0"/>
        <v>31</v>
      </c>
      <c r="B47" s="4"/>
      <c r="C47" s="16">
        <f>SUM(C39:C46)</f>
        <v>16347.08</v>
      </c>
      <c r="D47" s="16">
        <f>SUM(D39:D46)</f>
        <v>0</v>
      </c>
      <c r="E47" s="16">
        <f>SUM(E39:E46)</f>
        <v>0.01</v>
      </c>
      <c r="F47" s="16">
        <f>SUM(F39:F46)</f>
        <v>0</v>
      </c>
      <c r="G47" s="16">
        <f>SUM(G39:G46)</f>
        <v>8174</v>
      </c>
      <c r="H47" s="16"/>
      <c r="I47" s="16">
        <f>SUM(I39:I46)</f>
        <v>0</v>
      </c>
      <c r="J47" s="16">
        <f>SUM(J39:J46)</f>
        <v>8173.545</v>
      </c>
      <c r="K47" s="16">
        <f>SUM(K39:K46)</f>
        <v>0</v>
      </c>
      <c r="L47" s="16"/>
      <c r="M47" s="16">
        <f>SUM(M39:M46)</f>
        <v>0</v>
      </c>
      <c r="N47" s="16">
        <f>SUM(N39:N46)</f>
        <v>16347.09</v>
      </c>
      <c r="O47" s="16">
        <f>SUM(O39:O46)</f>
        <v>0</v>
      </c>
      <c r="P47" s="3"/>
      <c r="Q47" s="16">
        <f>SUM(Q39:Q46)</f>
        <v>0</v>
      </c>
      <c r="R47" s="16">
        <f>SUM(R39:R46)</f>
        <v>0</v>
      </c>
      <c r="S47" s="16">
        <f>SUM(S39:S46)</f>
        <v>0</v>
      </c>
    </row>
    <row r="48" spans="1:19" ht="13.5" thickTop="1">
      <c r="A48" s="15">
        <f t="shared" si="0"/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5">
        <f t="shared" si="0"/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P50" s="3"/>
      <c r="Q50" s="3"/>
      <c r="R50" s="3"/>
      <c r="S50" s="3"/>
    </row>
    <row r="51" spans="1:19" ht="12.75">
      <c r="A51" s="15">
        <f t="shared" si="0"/>
        <v>35</v>
      </c>
      <c r="B51" s="5" t="s">
        <v>53</v>
      </c>
      <c r="C51" s="3">
        <f>SUM(M51:O51)</f>
        <v>-1239</v>
      </c>
      <c r="D51" s="3">
        <f>SUM(Q51:S51)</f>
        <v>-3535</v>
      </c>
      <c r="E51" s="3"/>
      <c r="F51" s="3"/>
      <c r="G51" s="3">
        <f>ROUND(SUM(C51:F51)/2,0)</f>
        <v>-2387</v>
      </c>
      <c r="H51" s="3"/>
      <c r="I51" s="3"/>
      <c r="J51" s="3">
        <f>(N51+R51)/2</f>
        <v>-2387</v>
      </c>
      <c r="K51" s="3"/>
      <c r="L51" s="3"/>
      <c r="M51" s="30"/>
      <c r="N51" s="30">
        <v>-1239</v>
      </c>
      <c r="O51" s="30"/>
      <c r="P51" s="3"/>
      <c r="Q51" s="30"/>
      <c r="R51" s="30">
        <v>-3535</v>
      </c>
      <c r="S51" s="30"/>
    </row>
    <row r="52" spans="1:19" ht="12.75">
      <c r="A52" s="15">
        <f t="shared" si="0"/>
        <v>36</v>
      </c>
      <c r="B52" s="5" t="s">
        <v>50</v>
      </c>
      <c r="C52" s="30">
        <v>0</v>
      </c>
      <c r="D52" s="30">
        <v>0</v>
      </c>
      <c r="E52" s="3">
        <f>-C52</f>
        <v>0</v>
      </c>
      <c r="F52" s="3">
        <f>-D52</f>
        <v>0</v>
      </c>
      <c r="G52" s="3">
        <f>ROUND(SUM(C52:F52)/2,0)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  <c r="N53" s="20"/>
      <c r="O53" s="3"/>
      <c r="P53" s="3"/>
      <c r="Q53" s="20"/>
      <c r="R53" s="20"/>
      <c r="S53" s="3"/>
    </row>
    <row r="54" spans="1:19" ht="13.5" thickBot="1">
      <c r="A54" s="15">
        <f t="shared" si="0"/>
        <v>38</v>
      </c>
      <c r="B54" s="4" t="s">
        <v>42</v>
      </c>
      <c r="C54" s="16">
        <f>SUM(C47:C53)</f>
        <v>15108.08</v>
      </c>
      <c r="D54" s="16">
        <f>SUM(D47:D53)</f>
        <v>-3535</v>
      </c>
      <c r="E54" s="16">
        <f>SUM(E47:E53)</f>
        <v>0.01</v>
      </c>
      <c r="F54" s="16">
        <f>SUM(F47:F53)</f>
        <v>0</v>
      </c>
      <c r="G54" s="16">
        <f>SUM(G47:G53)</f>
        <v>5787</v>
      </c>
      <c r="H54" s="16"/>
      <c r="I54" s="16">
        <f>SUM(I47:I53)</f>
        <v>0</v>
      </c>
      <c r="J54" s="16">
        <f>SUM(J47:J53)</f>
        <v>5786.545</v>
      </c>
      <c r="K54" s="16">
        <f>SUM(K47:K53)</f>
        <v>0</v>
      </c>
      <c r="L54" s="3"/>
      <c r="M54" s="21">
        <f>SUM(M47:M53)</f>
        <v>0</v>
      </c>
      <c r="N54" s="21">
        <f>SUM(N47:N53)</f>
        <v>15108.09</v>
      </c>
      <c r="O54" s="22">
        <f>SUM(O47:O53)</f>
        <v>0</v>
      </c>
      <c r="P54" s="3"/>
      <c r="Q54" s="21">
        <f>SUM(Q47:Q53)</f>
        <v>0</v>
      </c>
      <c r="R54" s="21">
        <f>SUM(R47:R53)</f>
        <v>-3535</v>
      </c>
      <c r="S54" s="22">
        <f>SUM(S47:S53)</f>
        <v>0</v>
      </c>
    </row>
    <row r="55" spans="1:19" ht="13.5" thickTop="1">
      <c r="A55" s="15">
        <f t="shared" si="0"/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0"/>
        <v>41</v>
      </c>
      <c r="B57" s="4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0"/>
        <v>45</v>
      </c>
      <c r="B61" s="4"/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5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5" t="s">
        <v>46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4" t="s">
        <v>47</v>
      </c>
      <c r="C66" s="3"/>
      <c r="D66" s="3"/>
      <c r="E66" s="3"/>
      <c r="F66" s="3"/>
      <c r="G66" s="3">
        <f>ROUND(SUM(C66:F66)/2,0)</f>
        <v>0</v>
      </c>
      <c r="H66" s="3"/>
      <c r="I66" s="3"/>
      <c r="J66" s="3">
        <f>(+N66+R66)/2</f>
        <v>0</v>
      </c>
      <c r="K66" s="3"/>
      <c r="L66" s="3"/>
      <c r="M66" s="30"/>
      <c r="N66" s="30">
        <v>0</v>
      </c>
      <c r="O66" s="30"/>
      <c r="P66" s="3"/>
      <c r="Q66" s="30"/>
      <c r="R66" s="30">
        <v>0</v>
      </c>
      <c r="S66" s="30"/>
    </row>
    <row r="67" spans="1:19" ht="12.75">
      <c r="A67" s="15">
        <f t="shared" si="0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thickBot="1">
      <c r="A69" s="15">
        <f t="shared" si="0"/>
        <v>53</v>
      </c>
      <c r="B69" s="5" t="s">
        <v>48</v>
      </c>
      <c r="C69" s="16">
        <f>SUM(C66:C68)</f>
        <v>0</v>
      </c>
      <c r="D69" s="16">
        <f>SUM(D66:D68)</f>
        <v>0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0</v>
      </c>
      <c r="J69" s="16">
        <f>SUM(J66:J68)</f>
        <v>0</v>
      </c>
      <c r="K69" s="16">
        <f>SUM(K66:K68)</f>
        <v>0</v>
      </c>
      <c r="L69" s="16"/>
      <c r="M69" s="16">
        <f>SUM(M66:M68)</f>
        <v>0</v>
      </c>
      <c r="N69" s="16">
        <f>SUM(N66:N68)</f>
        <v>0</v>
      </c>
      <c r="O69" s="16">
        <f>SUM(O66:O68)</f>
        <v>0</v>
      </c>
      <c r="P69" s="3"/>
      <c r="Q69" s="16">
        <f>SUM(Q66:Q68)</f>
        <v>0</v>
      </c>
      <c r="R69" s="16">
        <f>SUM(R66:R68)</f>
        <v>0</v>
      </c>
      <c r="S69" s="16">
        <f>SUM(S66:S68)</f>
        <v>0</v>
      </c>
    </row>
    <row r="70" spans="1:19" ht="13.5" thickTop="1">
      <c r="A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"/>
      <c r="Q70" s="17"/>
      <c r="R70" s="17"/>
      <c r="S70" s="17"/>
    </row>
    <row r="71" spans="1:19" ht="12.75">
      <c r="A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65535" man="1"/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84</v>
      </c>
      <c r="G1" s="5"/>
      <c r="H1" s="5"/>
      <c r="I1" s="5"/>
      <c r="J1" s="5"/>
      <c r="K1" s="5"/>
      <c r="L1" s="5"/>
      <c r="T1" s="25"/>
    </row>
    <row r="2" spans="2:20" ht="12.75">
      <c r="B2" s="19" t="s">
        <v>61</v>
      </c>
      <c r="G2" s="4"/>
      <c r="H2" s="4"/>
      <c r="I2" s="4"/>
      <c r="J2" s="4"/>
      <c r="K2" s="4"/>
      <c r="L2" s="4"/>
      <c r="T2" s="4"/>
    </row>
    <row r="3" ht="12.75">
      <c r="B3" s="19" t="s">
        <v>87</v>
      </c>
    </row>
    <row r="4" ht="12.75">
      <c r="B4" s="15"/>
    </row>
    <row r="5" ht="12.75">
      <c r="B5" s="8"/>
    </row>
    <row r="6" spans="7:12" ht="12.75">
      <c r="G6" s="7" t="s">
        <v>62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88</v>
      </c>
      <c r="N10" s="9"/>
      <c r="O10" s="9"/>
      <c r="Q10" s="23" t="s">
        <v>59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89</v>
      </c>
      <c r="D13" s="2" t="s">
        <v>58</v>
      </c>
      <c r="E13" s="2" t="s">
        <v>89</v>
      </c>
      <c r="F13" s="2" t="s">
        <v>58</v>
      </c>
      <c r="G13" s="2" t="s">
        <v>25</v>
      </c>
      <c r="H13" s="2"/>
      <c r="I13" s="2" t="s">
        <v>85</v>
      </c>
      <c r="J13" s="2" t="s">
        <v>26</v>
      </c>
      <c r="K13" s="2" t="s">
        <v>86</v>
      </c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6"/>
      <c r="B15" s="27" t="s">
        <v>63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8">
        <v>1</v>
      </c>
      <c r="B17" s="27" t="s">
        <v>64</v>
      </c>
      <c r="C17" s="3">
        <f>SUM(M17:O17)</f>
        <v>170801</v>
      </c>
      <c r="D17" s="3">
        <f>SUM(Q17:S17)</f>
        <v>6450.13</v>
      </c>
      <c r="E17" s="3"/>
      <c r="F17" s="3"/>
      <c r="G17" s="3">
        <f>ROUND(SUM(C17:F17)/2,0)</f>
        <v>88626</v>
      </c>
      <c r="H17" s="3"/>
      <c r="I17" s="3"/>
      <c r="J17" s="3">
        <f>(+N17+R17)/2</f>
        <v>88625.565</v>
      </c>
      <c r="K17" s="3"/>
      <c r="L17" s="3"/>
      <c r="M17" s="3"/>
      <c r="N17" s="3">
        <v>170801</v>
      </c>
      <c r="O17" s="3"/>
      <c r="P17" s="3"/>
      <c r="Q17" s="3"/>
      <c r="R17" s="3">
        <v>6450.13</v>
      </c>
      <c r="S17" s="3"/>
      <c r="T17" s="3"/>
    </row>
    <row r="18" spans="1:20" ht="12.75">
      <c r="A18" s="28">
        <f>+A17+1</f>
        <v>2</v>
      </c>
      <c r="B18" s="27" t="s">
        <v>65</v>
      </c>
      <c r="C18" s="3">
        <f>SUM(M18:O18)</f>
        <v>0</v>
      </c>
      <c r="D18" s="3">
        <f>SUM(Q18:S18)</f>
        <v>314.09</v>
      </c>
      <c r="E18" s="3"/>
      <c r="F18" s="3"/>
      <c r="G18" s="3">
        <f>ROUND(SUM(C18:F18)/2,0)</f>
        <v>157</v>
      </c>
      <c r="H18" s="3"/>
      <c r="I18" s="3"/>
      <c r="J18" s="3">
        <f>(+N18+R18)/2</f>
        <v>157.045</v>
      </c>
      <c r="K18" s="3"/>
      <c r="L18" s="3"/>
      <c r="M18" s="3"/>
      <c r="N18" s="3">
        <v>0</v>
      </c>
      <c r="O18" s="3"/>
      <c r="P18" s="3"/>
      <c r="Q18" s="3"/>
      <c r="R18" s="3">
        <v>314.09</v>
      </c>
      <c r="S18" s="3"/>
      <c r="T18" s="3"/>
    </row>
    <row r="19" spans="1:20" ht="12.75">
      <c r="A19" s="28">
        <f aca="true" t="shared" si="0" ref="A19:A30">+A18+1</f>
        <v>3</v>
      </c>
      <c r="B19" s="27" t="s">
        <v>53</v>
      </c>
      <c r="C19" s="3">
        <f>SUM(M19:O19)</f>
        <v>1638004.86</v>
      </c>
      <c r="D19" s="3">
        <f>SUM(Q19:S19)</f>
        <v>7894.56</v>
      </c>
      <c r="E19" s="3"/>
      <c r="F19" s="3"/>
      <c r="G19" s="3">
        <f>ROUND(SUM(C19:F19)/2,0)</f>
        <v>822950</v>
      </c>
      <c r="H19" s="3"/>
      <c r="I19" s="3"/>
      <c r="J19" s="3">
        <f>(+N19+R19)/2</f>
        <v>822949.7100000001</v>
      </c>
      <c r="K19" s="3"/>
      <c r="L19" s="3"/>
      <c r="M19" s="3"/>
      <c r="N19" s="3">
        <v>1638004.86</v>
      </c>
      <c r="O19" s="3"/>
      <c r="P19" s="3"/>
      <c r="Q19" s="3"/>
      <c r="R19" s="3">
        <v>7894.56</v>
      </c>
      <c r="S19" s="3"/>
      <c r="T19" s="3"/>
    </row>
    <row r="20" spans="1:20" ht="12.75">
      <c r="A20" s="28">
        <f t="shared" si="0"/>
        <v>4</v>
      </c>
      <c r="B20" s="3" t="s">
        <v>90</v>
      </c>
      <c r="C20" s="3">
        <f>SUM(M20:O20)</f>
        <v>1702</v>
      </c>
      <c r="D20" s="3">
        <f>SUM(Q20:S20)</f>
        <v>0</v>
      </c>
      <c r="E20" s="3"/>
      <c r="F20" s="3"/>
      <c r="G20" s="3">
        <f>ROUND(SUM(C20:F20)/2,0)</f>
        <v>851</v>
      </c>
      <c r="H20" s="3"/>
      <c r="I20" s="3"/>
      <c r="J20" s="3">
        <f>(+N20+R20)/2</f>
        <v>851</v>
      </c>
      <c r="K20" s="3"/>
      <c r="L20" s="3"/>
      <c r="M20" s="3"/>
      <c r="N20" s="3">
        <v>1702</v>
      </c>
      <c r="O20" s="3"/>
      <c r="P20" s="3"/>
      <c r="Q20" s="3"/>
      <c r="R20" s="3"/>
      <c r="S20" s="3"/>
      <c r="T20" s="3"/>
    </row>
    <row r="21" spans="1:20" ht="12.75">
      <c r="A21" s="28">
        <f t="shared" si="0"/>
        <v>5</v>
      </c>
      <c r="B21" s="5" t="s">
        <v>78</v>
      </c>
      <c r="C21" s="3">
        <f>SUM(M21:O21)</f>
        <v>1</v>
      </c>
      <c r="D21" s="3">
        <f>SUM(Q21:S21)</f>
        <v>70667</v>
      </c>
      <c r="E21" s="3"/>
      <c r="F21" s="3"/>
      <c r="G21" s="3">
        <f>ROUND(SUM(C21:F21)/2,0)</f>
        <v>35334</v>
      </c>
      <c r="H21" s="3"/>
      <c r="I21" s="3"/>
      <c r="J21" s="3">
        <f>(+N21+R21)/2</f>
        <v>35334</v>
      </c>
      <c r="K21" s="3"/>
      <c r="L21" s="3"/>
      <c r="M21" s="3"/>
      <c r="N21" s="3">
        <v>1</v>
      </c>
      <c r="O21" s="3"/>
      <c r="P21" s="3"/>
      <c r="Q21" s="3"/>
      <c r="R21" s="3">
        <v>70667</v>
      </c>
      <c r="S21" s="3"/>
      <c r="T21" s="3"/>
    </row>
    <row r="22" spans="1:20" ht="12.75">
      <c r="A22" s="28">
        <f t="shared" si="0"/>
        <v>6</v>
      </c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8">
        <f t="shared" si="0"/>
        <v>7</v>
      </c>
      <c r="B23" s="3" t="s">
        <v>29</v>
      </c>
      <c r="C23" s="3">
        <v>434</v>
      </c>
      <c r="D23" s="3">
        <v>443.5</v>
      </c>
      <c r="E23" s="3">
        <f aca="true" t="shared" si="1" ref="E23:F28">-C23</f>
        <v>-434</v>
      </c>
      <c r="F23" s="3">
        <f t="shared" si="1"/>
        <v>-443.5</v>
      </c>
      <c r="G23" s="3">
        <f aca="true" t="shared" si="2" ref="G23:G28">ROUND(SUM(C23:F23)/2,0)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8">
        <f t="shared" si="0"/>
        <v>8</v>
      </c>
      <c r="B24" s="3" t="s">
        <v>67</v>
      </c>
      <c r="C24" s="3">
        <v>0</v>
      </c>
      <c r="D24" s="3">
        <v>0</v>
      </c>
      <c r="E24" s="3">
        <f t="shared" si="1"/>
        <v>0</v>
      </c>
      <c r="F24" s="3">
        <f t="shared" si="1"/>
        <v>0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8">
        <f t="shared" si="0"/>
        <v>9</v>
      </c>
      <c r="B25" s="3" t="s">
        <v>68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8">
        <f t="shared" si="0"/>
        <v>10</v>
      </c>
      <c r="B26" s="3" t="s">
        <v>69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8">
        <f t="shared" si="0"/>
        <v>11</v>
      </c>
      <c r="B27" s="27" t="s">
        <v>70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8">
        <f t="shared" si="0"/>
        <v>12</v>
      </c>
      <c r="B28" s="27" t="s">
        <v>71</v>
      </c>
      <c r="C28" s="3">
        <v>0</v>
      </c>
      <c r="D28" s="3">
        <v>0</v>
      </c>
      <c r="E28" s="3">
        <f t="shared" si="1"/>
        <v>0</v>
      </c>
      <c r="F28" s="3">
        <f t="shared" si="1"/>
        <v>0</v>
      </c>
      <c r="G28" s="3">
        <f t="shared" si="2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8">
        <f t="shared" si="0"/>
        <v>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3.5" thickBot="1">
      <c r="A30" s="28">
        <f t="shared" si="0"/>
        <v>14</v>
      </c>
      <c r="B30" s="27" t="s">
        <v>73</v>
      </c>
      <c r="C30" s="16">
        <f>SUM(C17:C29)</f>
        <v>1810942.86</v>
      </c>
      <c r="D30" s="16">
        <f>SUM(D17:D29)</f>
        <v>85769.28</v>
      </c>
      <c r="E30" s="16">
        <f>SUM(E17:E29)</f>
        <v>-434</v>
      </c>
      <c r="F30" s="16">
        <f>SUM(F17:F29)</f>
        <v>-443.5</v>
      </c>
      <c r="G30" s="16">
        <f>SUM(G17:G29)</f>
        <v>947918</v>
      </c>
      <c r="H30" s="16"/>
      <c r="I30" s="16">
        <f>SUM(I17:I29)</f>
        <v>0</v>
      </c>
      <c r="J30" s="16">
        <f>SUM(J17:J29)</f>
        <v>947917.3200000001</v>
      </c>
      <c r="K30" s="16">
        <f>SUM(K17:K29)</f>
        <v>0</v>
      </c>
      <c r="L30" s="16"/>
      <c r="M30" s="16">
        <f>SUM(M17:M29)</f>
        <v>0</v>
      </c>
      <c r="N30" s="16">
        <f>SUM(N17:N29)</f>
        <v>1810508.86</v>
      </c>
      <c r="O30" s="16">
        <f>SUM(O17:O29)</f>
        <v>0</v>
      </c>
      <c r="P30" s="3"/>
      <c r="Q30" s="16">
        <f>SUM(Q17:Q29)</f>
        <v>0</v>
      </c>
      <c r="R30" s="16">
        <f>SUM(R17:R29)</f>
        <v>85325.78</v>
      </c>
      <c r="S30" s="16">
        <f>SUM(S17:S29)</f>
        <v>0</v>
      </c>
      <c r="T30" s="3"/>
    </row>
    <row r="31" spans="1:20" ht="13.5" thickTop="1">
      <c r="A31" s="26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3"/>
    </row>
    <row r="32" spans="1:20" ht="12.75">
      <c r="A32" s="2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6"/>
      <c r="B34" s="3"/>
      <c r="C34" s="2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"/>
      <c r="B35" s="3"/>
      <c r="C35" s="2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55</v>
      </c>
      <c r="G1" s="5"/>
      <c r="H1" s="5"/>
      <c r="I1" s="5"/>
      <c r="J1" s="5"/>
      <c r="K1" s="5"/>
      <c r="L1" s="5"/>
      <c r="T1" s="25"/>
    </row>
    <row r="2" spans="2:20" ht="12.75">
      <c r="B2" s="19" t="s">
        <v>61</v>
      </c>
      <c r="G2" s="4"/>
      <c r="H2" s="4"/>
      <c r="I2" s="4"/>
      <c r="J2" s="4"/>
      <c r="K2" s="4"/>
      <c r="L2" s="4"/>
      <c r="T2" s="4"/>
    </row>
    <row r="3" ht="12.75">
      <c r="B3" s="19" t="s">
        <v>87</v>
      </c>
    </row>
    <row r="4" ht="12.75">
      <c r="B4" s="15"/>
    </row>
    <row r="5" ht="12.75">
      <c r="B5" s="8"/>
    </row>
    <row r="6" spans="7:12" ht="12.75">
      <c r="G6" s="7" t="s">
        <v>62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88</v>
      </c>
      <c r="N10" s="9"/>
      <c r="O10" s="9"/>
      <c r="Q10" s="12" t="s">
        <v>59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89</v>
      </c>
      <c r="D13" s="2" t="s">
        <v>58</v>
      </c>
      <c r="E13" s="2" t="s">
        <v>89</v>
      </c>
      <c r="F13" s="2" t="str">
        <f>D13</f>
        <v>OF 12-31-13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6"/>
      <c r="B15" s="27" t="s">
        <v>63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8">
        <v>1</v>
      </c>
      <c r="B17" s="27" t="s">
        <v>64</v>
      </c>
      <c r="C17" s="3">
        <f>SUM(M17:O17)</f>
        <v>0</v>
      </c>
      <c r="D17" s="3">
        <f>SUM(Q17:S17)</f>
        <v>3005.7</v>
      </c>
      <c r="E17" s="3"/>
      <c r="F17" s="3"/>
      <c r="G17" s="3">
        <f>ROUND(SUM(C17:F17)/2,0)</f>
        <v>1503</v>
      </c>
      <c r="H17" s="3"/>
      <c r="I17" s="3"/>
      <c r="J17" s="3">
        <f>(+N17+R17)/2</f>
        <v>1502.85</v>
      </c>
      <c r="K17" s="3"/>
      <c r="L17" s="3"/>
      <c r="M17" s="3"/>
      <c r="N17" s="3">
        <v>0</v>
      </c>
      <c r="O17" s="3"/>
      <c r="P17" s="3"/>
      <c r="Q17" s="3"/>
      <c r="R17" s="3">
        <v>3005.7</v>
      </c>
      <c r="S17" s="3"/>
      <c r="T17" s="3"/>
    </row>
    <row r="18" spans="1:20" ht="12.75">
      <c r="A18" s="28">
        <f aca="true" t="shared" si="0" ref="A18:A31">+A17+1</f>
        <v>2</v>
      </c>
      <c r="B18" s="27" t="s">
        <v>65</v>
      </c>
      <c r="C18" s="3">
        <f>SUM(M18:O18)</f>
        <v>34776.88</v>
      </c>
      <c r="D18" s="3">
        <f>SUM(Q18:S18)</f>
        <v>10730.13</v>
      </c>
      <c r="E18" s="3"/>
      <c r="F18" s="3"/>
      <c r="G18" s="3">
        <f>ROUND(SUM(C18:F18)/2,0)</f>
        <v>22754</v>
      </c>
      <c r="H18" s="3"/>
      <c r="I18" s="3"/>
      <c r="J18" s="3">
        <f>(+N18+R18)/2</f>
        <v>22753.504999999997</v>
      </c>
      <c r="K18" s="3"/>
      <c r="L18" s="3"/>
      <c r="M18" s="3"/>
      <c r="N18" s="3">
        <v>34776.88</v>
      </c>
      <c r="O18" s="3"/>
      <c r="P18" s="3"/>
      <c r="Q18" s="3"/>
      <c r="R18" s="3">
        <v>10730.13</v>
      </c>
      <c r="S18" s="3"/>
      <c r="T18" s="3"/>
    </row>
    <row r="19" spans="1:20" ht="12.75">
      <c r="A19" s="28">
        <f t="shared" si="0"/>
        <v>3</v>
      </c>
      <c r="B19" s="27" t="s">
        <v>53</v>
      </c>
      <c r="C19" s="3">
        <f>SUM(M19:O19)</f>
        <v>-1237.25</v>
      </c>
      <c r="D19" s="3">
        <f>SUM(Q19:S19)</f>
        <v>-433.65</v>
      </c>
      <c r="E19" s="3"/>
      <c r="F19" s="3"/>
      <c r="G19" s="3">
        <f>ROUND(SUM(C19:F19)/2,0)</f>
        <v>-835</v>
      </c>
      <c r="H19" s="3"/>
      <c r="I19" s="3"/>
      <c r="J19" s="3">
        <f>(+N19+R19)/2</f>
        <v>-835.45</v>
      </c>
      <c r="K19" s="3"/>
      <c r="L19" s="3"/>
      <c r="M19" s="3"/>
      <c r="N19" s="3">
        <v>-1237.25</v>
      </c>
      <c r="O19" s="3"/>
      <c r="P19" s="3"/>
      <c r="Q19" s="3"/>
      <c r="R19" s="3">
        <v>-433.65</v>
      </c>
      <c r="S19" s="3"/>
      <c r="T19" s="3"/>
    </row>
    <row r="20" spans="1:20" ht="12.75">
      <c r="A20" s="28">
        <f t="shared" si="0"/>
        <v>4</v>
      </c>
      <c r="B20" s="3" t="s">
        <v>90</v>
      </c>
      <c r="C20" s="3">
        <f>SUM(M20:O20)</f>
        <v>1765</v>
      </c>
      <c r="D20" s="3">
        <f>SUM(Q20:S20)</f>
        <v>0</v>
      </c>
      <c r="E20" s="3"/>
      <c r="F20" s="3"/>
      <c r="G20" s="3">
        <f>ROUND(SUM(C20:F20)/2,0)</f>
        <v>883</v>
      </c>
      <c r="H20" s="3"/>
      <c r="I20" s="3"/>
      <c r="J20" s="3">
        <f>(+N20+R20)/2</f>
        <v>882.5</v>
      </c>
      <c r="K20" s="3"/>
      <c r="L20" s="3"/>
      <c r="M20" s="3"/>
      <c r="N20" s="3">
        <v>1765</v>
      </c>
      <c r="O20" s="3"/>
      <c r="P20" s="3"/>
      <c r="Q20" s="3"/>
      <c r="R20" s="3">
        <v>0</v>
      </c>
      <c r="S20" s="3"/>
      <c r="T20" s="3"/>
    </row>
    <row r="21" spans="1:20" ht="12.75">
      <c r="A21" s="28">
        <f t="shared" si="0"/>
        <v>5</v>
      </c>
      <c r="B21" s="3" t="s">
        <v>66</v>
      </c>
      <c r="C21" s="3">
        <f>SUM(M21:O21)</f>
        <v>0</v>
      </c>
      <c r="D21" s="3">
        <f>SUM(Q21:S21)</f>
        <v>84473.13</v>
      </c>
      <c r="E21" s="3"/>
      <c r="F21" s="3"/>
      <c r="G21" s="3">
        <f>ROUND(SUM(C21:F21)/2,0)</f>
        <v>42237</v>
      </c>
      <c r="H21" s="3"/>
      <c r="I21" s="3"/>
      <c r="J21" s="3">
        <f>(+N21+R21)/2</f>
        <v>42236.565</v>
      </c>
      <c r="K21" s="3"/>
      <c r="L21" s="3"/>
      <c r="M21" s="3"/>
      <c r="N21" s="3">
        <v>0</v>
      </c>
      <c r="O21" s="3"/>
      <c r="P21" s="3"/>
      <c r="Q21" s="3"/>
      <c r="R21" s="3">
        <v>84473.13</v>
      </c>
      <c r="S21" s="3"/>
      <c r="T21" s="3"/>
    </row>
    <row r="22" spans="1:20" ht="12.75">
      <c r="A22" s="28">
        <f t="shared" si="0"/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8">
        <f t="shared" si="0"/>
        <v>7</v>
      </c>
      <c r="B23" s="3" t="s">
        <v>29</v>
      </c>
      <c r="C23" s="3">
        <v>230.75</v>
      </c>
      <c r="D23" s="3">
        <v>250.7</v>
      </c>
      <c r="E23" s="3">
        <f aca="true" t="shared" si="1" ref="E23:F28">-C23</f>
        <v>-230.75</v>
      </c>
      <c r="F23" s="3">
        <f t="shared" si="1"/>
        <v>-250.7</v>
      </c>
      <c r="G23" s="3">
        <f aca="true" t="shared" si="2" ref="G23:G28">ROUND(SUM(C23:F23)/2,0)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8">
        <f t="shared" si="0"/>
        <v>8</v>
      </c>
      <c r="B24" s="3" t="s">
        <v>67</v>
      </c>
      <c r="C24" s="3">
        <v>0</v>
      </c>
      <c r="D24" s="3">
        <v>0.02</v>
      </c>
      <c r="E24" s="3">
        <f t="shared" si="1"/>
        <v>0</v>
      </c>
      <c r="F24" s="3">
        <f t="shared" si="1"/>
        <v>-0.02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8">
        <f t="shared" si="0"/>
        <v>9</v>
      </c>
      <c r="B25" s="3" t="s">
        <v>68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8">
        <f t="shared" si="0"/>
        <v>10</v>
      </c>
      <c r="B26" s="3" t="s">
        <v>69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8">
        <f t="shared" si="0"/>
        <v>11</v>
      </c>
      <c r="B27" s="27" t="s">
        <v>70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8">
        <f t="shared" si="0"/>
        <v>12</v>
      </c>
      <c r="B28" s="27" t="s">
        <v>71</v>
      </c>
      <c r="C28" s="3">
        <v>0</v>
      </c>
      <c r="D28" s="3">
        <v>0</v>
      </c>
      <c r="E28" s="3">
        <f t="shared" si="1"/>
        <v>0</v>
      </c>
      <c r="F28" s="3">
        <f t="shared" si="1"/>
        <v>0</v>
      </c>
      <c r="G28" s="3">
        <f t="shared" si="2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8">
        <f t="shared" si="0"/>
        <v>13</v>
      </c>
      <c r="B29" s="27" t="s">
        <v>72</v>
      </c>
      <c r="C29" s="3">
        <f>SUM(M29:O29)</f>
        <v>0</v>
      </c>
      <c r="D29" s="3">
        <f>SUM(Q29:S29)</f>
        <v>33301.18</v>
      </c>
      <c r="E29" s="3">
        <v>0</v>
      </c>
      <c r="F29" s="3">
        <v>0</v>
      </c>
      <c r="G29" s="3">
        <f>ROUND(SUM(C29:F29)/2,0)</f>
        <v>16651</v>
      </c>
      <c r="H29" s="3"/>
      <c r="I29" s="3"/>
      <c r="J29" s="3">
        <f>(+N29+R29)/2</f>
        <v>16650.59</v>
      </c>
      <c r="K29" s="3"/>
      <c r="L29" s="3"/>
      <c r="M29" s="3"/>
      <c r="N29" s="3">
        <v>0</v>
      </c>
      <c r="O29" s="3"/>
      <c r="P29" s="3"/>
      <c r="Q29" s="3"/>
      <c r="R29" s="3">
        <v>33301.18</v>
      </c>
      <c r="S29" s="3"/>
      <c r="T29" s="3"/>
    </row>
    <row r="30" spans="1:20" ht="12.75">
      <c r="A30" s="28">
        <f t="shared" si="0"/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5" thickBot="1">
      <c r="A31" s="28">
        <f t="shared" si="0"/>
        <v>15</v>
      </c>
      <c r="B31" s="27" t="s">
        <v>73</v>
      </c>
      <c r="C31" s="16">
        <f>SUM(C17:C30)</f>
        <v>35535.38</v>
      </c>
      <c r="D31" s="16">
        <f>SUM(D17:D30)</f>
        <v>131327.21</v>
      </c>
      <c r="E31" s="16">
        <f>SUM(E17:E30)</f>
        <v>-230.75</v>
      </c>
      <c r="F31" s="16">
        <f>SUM(F17:F30)</f>
        <v>-250.72</v>
      </c>
      <c r="G31" s="16">
        <f>SUM(G17:G30)</f>
        <v>83193</v>
      </c>
      <c r="H31" s="16"/>
      <c r="I31" s="16">
        <f>SUM(I17:I30)</f>
        <v>0</v>
      </c>
      <c r="J31" s="16">
        <f>SUM(J17:J30)</f>
        <v>83190.56</v>
      </c>
      <c r="K31" s="16">
        <f>SUM(K17:K30)</f>
        <v>0</v>
      </c>
      <c r="L31" s="16"/>
      <c r="M31" s="16">
        <f>SUM(M17:M30)</f>
        <v>0</v>
      </c>
      <c r="N31" s="16">
        <f>SUM(N17:N30)</f>
        <v>35304.63</v>
      </c>
      <c r="O31" s="16">
        <f>SUM(O17:O30)</f>
        <v>0</v>
      </c>
      <c r="P31" s="3"/>
      <c r="Q31" s="16">
        <f>SUM(Q17:Q30)</f>
        <v>0</v>
      </c>
      <c r="R31" s="16">
        <f>SUM(R17:R30)</f>
        <v>131076.49</v>
      </c>
      <c r="S31" s="16">
        <f>SUM(S17:S30)</f>
        <v>0</v>
      </c>
      <c r="T31" s="3"/>
    </row>
    <row r="32" spans="1:20" ht="13.5" thickTop="1">
      <c r="A32" s="26"/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3"/>
    </row>
    <row r="33" spans="1:20" ht="12.75">
      <c r="A33" s="2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"/>
      <c r="B35" s="3"/>
      <c r="C35" s="2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6"/>
      <c r="B36" s="3"/>
      <c r="C36" s="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4.7109375" style="6" customWidth="1"/>
    <col min="2" max="2" width="54.851562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19" t="s">
        <v>74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87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59</v>
      </c>
      <c r="N10" s="9"/>
      <c r="O10" s="9"/>
      <c r="Q10" s="23" t="s">
        <v>88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58</v>
      </c>
      <c r="D13" s="2" t="s">
        <v>89</v>
      </c>
      <c r="E13" s="2" t="str">
        <f>C13</f>
        <v>OF 12-31-13</v>
      </c>
      <c r="F13" s="2" t="str">
        <f>D13</f>
        <v>OF 12-31-14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0"/>
      <c r="N17" s="30">
        <v>0</v>
      </c>
      <c r="O17" s="30"/>
      <c r="P17" s="3"/>
      <c r="Q17" s="30"/>
      <c r="R17" s="30">
        <v>0</v>
      </c>
      <c r="S17" s="30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72">A18+1</f>
        <v>3</v>
      </c>
      <c r="B19" s="5" t="s">
        <v>51</v>
      </c>
      <c r="C19" s="30">
        <v>0</v>
      </c>
      <c r="D19" s="30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0">
        <v>0</v>
      </c>
      <c r="D20" s="30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0">
        <v>0</v>
      </c>
      <c r="D21" s="30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30456073.69</v>
      </c>
      <c r="D28" s="3">
        <f>SUM(Q28:S28)</f>
        <v>50182139.21</v>
      </c>
      <c r="E28" s="3"/>
      <c r="F28" s="3"/>
      <c r="G28" s="3">
        <f aca="true" t="shared" si="2" ref="G28:G35">ROUND(SUM(C28:F28)/2,0)</f>
        <v>40319106</v>
      </c>
      <c r="H28" s="3"/>
      <c r="I28" s="3"/>
      <c r="J28" s="3">
        <f>(+N28+R28)/2</f>
        <v>40319106.45</v>
      </c>
      <c r="K28" s="3"/>
      <c r="L28" s="3"/>
      <c r="M28" s="30"/>
      <c r="N28" s="30">
        <v>30456073.69</v>
      </c>
      <c r="O28" s="30"/>
      <c r="P28" s="3"/>
      <c r="Q28" s="30"/>
      <c r="R28" s="30">
        <v>50182139.21</v>
      </c>
      <c r="S28" s="30"/>
    </row>
    <row r="29" spans="1:19" ht="12.75">
      <c r="A29" s="15">
        <f t="shared" si="0"/>
        <v>13</v>
      </c>
      <c r="B29" s="5" t="s">
        <v>91</v>
      </c>
      <c r="C29" s="3">
        <f>SUM(M29:O29)</f>
        <v>0</v>
      </c>
      <c r="D29" s="3">
        <f>SUM(Q29:S29)</f>
        <v>66458</v>
      </c>
      <c r="E29" s="3"/>
      <c r="F29" s="3"/>
      <c r="G29" s="3">
        <f t="shared" si="2"/>
        <v>33229</v>
      </c>
      <c r="H29" s="3"/>
      <c r="I29" s="3"/>
      <c r="J29" s="3">
        <f>(+N29+R29)/2</f>
        <v>33229</v>
      </c>
      <c r="K29" s="3"/>
      <c r="L29" s="3"/>
      <c r="M29" s="30"/>
      <c r="N29" s="30">
        <v>0</v>
      </c>
      <c r="O29" s="30"/>
      <c r="P29" s="3"/>
      <c r="Q29" s="30"/>
      <c r="R29" s="30">
        <v>66458</v>
      </c>
      <c r="S29" s="30"/>
    </row>
    <row r="30" spans="1:19" ht="12.75">
      <c r="A30" s="15">
        <f t="shared" si="0"/>
        <v>14</v>
      </c>
      <c r="B30" s="5" t="s">
        <v>60</v>
      </c>
      <c r="C30" s="3">
        <f>SUM(M30:O30)</f>
        <v>693430.74</v>
      </c>
      <c r="D30" s="3">
        <f>SUM(Q30:S30)</f>
        <v>1341586.9</v>
      </c>
      <c r="E30" s="3"/>
      <c r="F30" s="3"/>
      <c r="G30" s="3">
        <f t="shared" si="2"/>
        <v>1017509</v>
      </c>
      <c r="H30" s="3"/>
      <c r="I30" s="3"/>
      <c r="J30" s="3">
        <f>(+N30+R30)/2</f>
        <v>1017508.82</v>
      </c>
      <c r="K30" s="3"/>
      <c r="L30" s="3"/>
      <c r="M30" s="30"/>
      <c r="N30" s="30">
        <v>693430.74</v>
      </c>
      <c r="O30" s="30"/>
      <c r="P30" s="3"/>
      <c r="Q30" s="30"/>
      <c r="R30" s="30">
        <v>1341586.9</v>
      </c>
      <c r="S30" s="30"/>
    </row>
    <row r="31" spans="1:19" ht="12.75">
      <c r="A31" s="15">
        <f t="shared" si="0"/>
        <v>15</v>
      </c>
      <c r="B31" s="24" t="s">
        <v>75</v>
      </c>
      <c r="C31" s="3">
        <f>SUM(M31:O31)</f>
        <v>147954.45</v>
      </c>
      <c r="D31" s="3">
        <f>SUM(Q31:S31)</f>
        <v>337610</v>
      </c>
      <c r="E31" s="3"/>
      <c r="F31" s="3"/>
      <c r="G31" s="3">
        <f>ROUND(SUM(C31:F31)/2,0)</f>
        <v>242782</v>
      </c>
      <c r="H31" s="3"/>
      <c r="I31" s="3"/>
      <c r="J31" s="3">
        <f>(+N31+R31)/2</f>
        <v>242782.225</v>
      </c>
      <c r="K31" s="3"/>
      <c r="L31" s="3"/>
      <c r="M31" s="30"/>
      <c r="N31" s="30">
        <v>147954.45</v>
      </c>
      <c r="O31" s="30"/>
      <c r="P31" s="3"/>
      <c r="Q31" s="30"/>
      <c r="R31" s="30">
        <v>337610</v>
      </c>
      <c r="S31" s="30"/>
    </row>
    <row r="32" spans="1:19" ht="12.75">
      <c r="A32" s="15">
        <f t="shared" si="0"/>
        <v>16</v>
      </c>
      <c r="B32" s="24" t="s">
        <v>76</v>
      </c>
      <c r="C32" s="3">
        <f>SUM(M32:O32)</f>
        <v>332.5</v>
      </c>
      <c r="D32" s="3">
        <f>SUM(Q32:S32)</f>
        <v>-18567.5</v>
      </c>
      <c r="E32" s="3"/>
      <c r="F32" s="3"/>
      <c r="G32" s="3">
        <f t="shared" si="2"/>
        <v>-9118</v>
      </c>
      <c r="H32" s="3"/>
      <c r="I32" s="3"/>
      <c r="J32" s="3">
        <f>(+N32+R32)/2</f>
        <v>-9117.5</v>
      </c>
      <c r="K32" s="3"/>
      <c r="L32" s="3"/>
      <c r="M32" s="30"/>
      <c r="N32" s="30">
        <v>332.5</v>
      </c>
      <c r="O32" s="30"/>
      <c r="P32" s="3"/>
      <c r="Q32" s="30"/>
      <c r="R32" s="30">
        <v>-18567.5</v>
      </c>
      <c r="S32" s="30"/>
    </row>
    <row r="33" spans="1:19" ht="12.75">
      <c r="A33" s="15">
        <f t="shared" si="0"/>
        <v>17</v>
      </c>
      <c r="B33" s="4" t="s">
        <v>29</v>
      </c>
      <c r="C33" s="30">
        <v>0</v>
      </c>
      <c r="D33" s="30">
        <v>0</v>
      </c>
      <c r="E33" s="3">
        <f aca="true" t="shared" si="3" ref="E33:F35">-C33</f>
        <v>0</v>
      </c>
      <c r="F33" s="3">
        <f t="shared" si="3"/>
        <v>0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5">
        <f t="shared" si="0"/>
        <v>18</v>
      </c>
      <c r="B34" s="4" t="s">
        <v>34</v>
      </c>
      <c r="C34" s="30">
        <v>3338047.81</v>
      </c>
      <c r="D34" s="30">
        <v>5678693.56</v>
      </c>
      <c r="E34" s="3">
        <f t="shared" si="3"/>
        <v>-3338047.81</v>
      </c>
      <c r="F34" s="3">
        <f t="shared" si="3"/>
        <v>-5678693.56</v>
      </c>
      <c r="G34" s="3">
        <f t="shared" si="2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5">
        <f t="shared" si="0"/>
        <v>19</v>
      </c>
      <c r="B35" s="4" t="s">
        <v>35</v>
      </c>
      <c r="C35" s="30">
        <v>0</v>
      </c>
      <c r="D35" s="30">
        <v>0</v>
      </c>
      <c r="E35" s="3">
        <f t="shared" si="3"/>
        <v>0</v>
      </c>
      <c r="F35" s="3">
        <f t="shared" si="3"/>
        <v>0</v>
      </c>
      <c r="G35" s="3">
        <f t="shared" si="2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5">
        <f t="shared" si="0"/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5" thickBot="1">
      <c r="A37" s="15">
        <f t="shared" si="0"/>
        <v>21</v>
      </c>
      <c r="B37" s="4" t="s">
        <v>36</v>
      </c>
      <c r="C37" s="16">
        <f>SUM(C28:C36)</f>
        <v>34635839.19</v>
      </c>
      <c r="D37" s="16">
        <f>SUM(D28:D36)</f>
        <v>57587920.17</v>
      </c>
      <c r="E37" s="16">
        <f>SUM(E28:E36)</f>
        <v>-3338047.81</v>
      </c>
      <c r="F37" s="16">
        <f>SUM(F28:F36)</f>
        <v>-5678693.56</v>
      </c>
      <c r="G37" s="16">
        <f>SUM(G28:G36)</f>
        <v>41603508</v>
      </c>
      <c r="H37" s="16"/>
      <c r="I37" s="16">
        <f>SUM(I28:I36)</f>
        <v>0</v>
      </c>
      <c r="J37" s="16">
        <f>SUM(J28:J36)-1</f>
        <v>41603507.995000005</v>
      </c>
      <c r="K37" s="16">
        <f>SUM(K28:K36)</f>
        <v>0</v>
      </c>
      <c r="L37" s="16"/>
      <c r="M37" s="16">
        <f>SUM(M28:M36)</f>
        <v>0</v>
      </c>
      <c r="N37" s="16">
        <f>SUM(N28:N36)</f>
        <v>31297791.38</v>
      </c>
      <c r="O37" s="16">
        <f>SUM(O28:O36)</f>
        <v>0</v>
      </c>
      <c r="P37" s="3"/>
      <c r="Q37" s="16">
        <f>SUM(Q28:Q36)</f>
        <v>0</v>
      </c>
      <c r="R37" s="16">
        <f>SUM(R28:R36)</f>
        <v>51909226.61</v>
      </c>
      <c r="S37" s="16">
        <f>SUM(S28:S36)</f>
        <v>0</v>
      </c>
    </row>
    <row r="38" spans="1:19" ht="13.5" thickTop="1">
      <c r="A38" s="15">
        <f t="shared" si="0"/>
        <v>22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</row>
    <row r="39" spans="1:19" ht="12.75">
      <c r="A39" s="15">
        <f t="shared" si="0"/>
        <v>23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0"/>
        <v>24</v>
      </c>
      <c r="B40" s="5" t="s">
        <v>37</v>
      </c>
      <c r="C40" s="3" t="s">
        <v>38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0"/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5" t="s">
        <v>54</v>
      </c>
      <c r="C42" s="3">
        <f>SUM(M42:O42)</f>
        <v>4721.3</v>
      </c>
      <c r="D42" s="3">
        <f>SUM(Q42:S42)</f>
        <v>0.02</v>
      </c>
      <c r="E42" s="3"/>
      <c r="F42" s="3"/>
      <c r="G42" s="3">
        <f aca="true" t="shared" si="4" ref="G42:G48">ROUND(SUM(C42:F42)/2,0)</f>
        <v>2361</v>
      </c>
      <c r="H42" s="3"/>
      <c r="I42" s="3">
        <f aca="true" t="shared" si="5" ref="I42:K43">(+M42+Q42)/2</f>
        <v>0</v>
      </c>
      <c r="J42" s="3">
        <f t="shared" si="5"/>
        <v>2360.6600000000003</v>
      </c>
      <c r="K42" s="3">
        <f t="shared" si="5"/>
        <v>0</v>
      </c>
      <c r="L42" s="3"/>
      <c r="M42" s="30"/>
      <c r="N42" s="30">
        <v>4721.3</v>
      </c>
      <c r="O42" s="30"/>
      <c r="P42" s="3"/>
      <c r="Q42" s="30"/>
      <c r="R42" s="30">
        <v>0.02</v>
      </c>
      <c r="S42" s="30"/>
    </row>
    <row r="43" spans="1:19" ht="12.75">
      <c r="A43" s="15">
        <f t="shared" si="0"/>
        <v>27</v>
      </c>
      <c r="B43" s="24" t="s">
        <v>77</v>
      </c>
      <c r="C43" s="3">
        <f>SUM(M43:O43)</f>
        <v>4868.85</v>
      </c>
      <c r="D43" s="3">
        <f>SUM(Q43:S43)</f>
        <v>8747.9</v>
      </c>
      <c r="E43" s="3"/>
      <c r="F43" s="3"/>
      <c r="G43" s="3">
        <f>ROUND(SUM(C43:F43)/2,0)</f>
        <v>6808</v>
      </c>
      <c r="H43" s="3"/>
      <c r="I43" s="3">
        <f t="shared" si="5"/>
        <v>0</v>
      </c>
      <c r="J43" s="3">
        <f t="shared" si="5"/>
        <v>6808.375</v>
      </c>
      <c r="K43" s="3">
        <f t="shared" si="5"/>
        <v>0</v>
      </c>
      <c r="L43" s="3"/>
      <c r="M43" s="30"/>
      <c r="N43" s="30">
        <v>4868.85</v>
      </c>
      <c r="O43" s="30"/>
      <c r="P43" s="3"/>
      <c r="Q43" s="30"/>
      <c r="R43" s="30">
        <v>8747.9</v>
      </c>
      <c r="S43" s="30"/>
    </row>
    <row r="44" spans="1:19" ht="12.75">
      <c r="A44" s="15">
        <f t="shared" si="0"/>
        <v>28</v>
      </c>
      <c r="B44" s="5" t="s">
        <v>49</v>
      </c>
      <c r="C44" s="30">
        <v>0</v>
      </c>
      <c r="D44" s="30">
        <v>0</v>
      </c>
      <c r="E44" s="3">
        <f aca="true" t="shared" si="6" ref="E44:F48">-C44</f>
        <v>0</v>
      </c>
      <c r="F44" s="3">
        <f t="shared" si="6"/>
        <v>0</v>
      </c>
      <c r="G44" s="3">
        <f t="shared" si="4"/>
        <v>0</v>
      </c>
      <c r="H44" s="3"/>
      <c r="I44" s="3">
        <f>(+M44+Q44)/2</f>
        <v>0</v>
      </c>
      <c r="J44" s="3">
        <f>(+N44+R44)/2</f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4" t="s">
        <v>39</v>
      </c>
      <c r="C45" s="30">
        <v>1797410.33</v>
      </c>
      <c r="D45" s="30">
        <v>3057758.03</v>
      </c>
      <c r="E45" s="3">
        <f t="shared" si="6"/>
        <v>-1797410.33</v>
      </c>
      <c r="F45" s="3">
        <f t="shared" si="6"/>
        <v>-3057758.03</v>
      </c>
      <c r="G45" s="3">
        <f t="shared" si="4"/>
        <v>0</v>
      </c>
      <c r="H45" s="3"/>
      <c r="I45" s="3">
        <f>(+M45+Q45)/2</f>
        <v>0</v>
      </c>
      <c r="J45" s="3">
        <f>(+N45+R45)/2</f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B46" s="4" t="s">
        <v>40</v>
      </c>
      <c r="C46" s="30">
        <v>0</v>
      </c>
      <c r="D46" s="30">
        <v>0</v>
      </c>
      <c r="E46" s="3">
        <f t="shared" si="6"/>
        <v>0</v>
      </c>
      <c r="F46" s="3">
        <f t="shared" si="6"/>
        <v>0</v>
      </c>
      <c r="G46" s="3">
        <f t="shared" si="4"/>
        <v>0</v>
      </c>
      <c r="H46" s="3"/>
      <c r="I46" s="3"/>
      <c r="J46" s="3">
        <f>(+N46+R46)/2</f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5">
        <f t="shared" si="0"/>
        <v>31</v>
      </c>
      <c r="B47" s="4" t="s">
        <v>41</v>
      </c>
      <c r="C47" s="30">
        <v>0</v>
      </c>
      <c r="D47" s="30">
        <v>0</v>
      </c>
      <c r="E47" s="3">
        <f t="shared" si="6"/>
        <v>0</v>
      </c>
      <c r="F47" s="3">
        <f t="shared" si="6"/>
        <v>0</v>
      </c>
      <c r="G47" s="3">
        <f t="shared" si="4"/>
        <v>0</v>
      </c>
      <c r="H47" s="3"/>
      <c r="I47" s="3"/>
      <c r="J47" s="3">
        <f>(+N47+R47)/2</f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0"/>
        <v>32</v>
      </c>
      <c r="B48" s="5" t="s">
        <v>52</v>
      </c>
      <c r="C48" s="30">
        <v>0</v>
      </c>
      <c r="D48" s="30">
        <v>0</v>
      </c>
      <c r="E48" s="3">
        <f t="shared" si="6"/>
        <v>0</v>
      </c>
      <c r="F48" s="3">
        <f t="shared" si="6"/>
        <v>0</v>
      </c>
      <c r="G48" s="3">
        <f t="shared" si="4"/>
        <v>0</v>
      </c>
      <c r="H48" s="3"/>
      <c r="I48" s="3"/>
      <c r="J48" s="3">
        <f>(+N48+R48)/2</f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3.5" thickBot="1">
      <c r="A50" s="15">
        <f t="shared" si="0"/>
        <v>34</v>
      </c>
      <c r="B50" s="4"/>
      <c r="C50" s="16">
        <f>SUM(C42:C49)</f>
        <v>1807000.48</v>
      </c>
      <c r="D50" s="16">
        <f>SUM(D42:D49)</f>
        <v>3066505.9499999997</v>
      </c>
      <c r="E50" s="16">
        <f>SUM(E42:E49)</f>
        <v>-1797410.33</v>
      </c>
      <c r="F50" s="16">
        <f>SUM(F42:F49)</f>
        <v>-3057758.03</v>
      </c>
      <c r="G50" s="16">
        <f>SUM(G42:G49)</f>
        <v>9169</v>
      </c>
      <c r="H50" s="16"/>
      <c r="I50" s="16">
        <f>SUM(I42:I49)</f>
        <v>0</v>
      </c>
      <c r="J50" s="16">
        <f>SUM(J42:J49)</f>
        <v>9169.035</v>
      </c>
      <c r="K50" s="16">
        <f>SUM(K42:K49)</f>
        <v>0</v>
      </c>
      <c r="L50" s="16"/>
      <c r="M50" s="16">
        <f>SUM(M42:M49)</f>
        <v>0</v>
      </c>
      <c r="N50" s="16">
        <f>SUM(N42:N49)</f>
        <v>9590.150000000001</v>
      </c>
      <c r="O50" s="16">
        <f>SUM(O42:O49)</f>
        <v>0</v>
      </c>
      <c r="P50" s="3"/>
      <c r="Q50" s="16">
        <f>SUM(Q42:Q49)</f>
        <v>0</v>
      </c>
      <c r="R50" s="16">
        <f>SUM(R42:R49)</f>
        <v>8747.92</v>
      </c>
      <c r="S50" s="16">
        <f>SUM(S42:S49)</f>
        <v>0</v>
      </c>
    </row>
    <row r="51" spans="1:19" ht="13.5" thickTop="1">
      <c r="A51" s="15">
        <f t="shared" si="0"/>
        <v>35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</row>
    <row r="52" spans="1:19" ht="12.75">
      <c r="A52" s="15">
        <f t="shared" si="0"/>
        <v>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P53" s="3"/>
      <c r="Q53" s="3"/>
      <c r="R53" s="3"/>
      <c r="S53" s="3"/>
    </row>
    <row r="54" spans="1:19" ht="12.75">
      <c r="A54" s="15">
        <f t="shared" si="0"/>
        <v>38</v>
      </c>
      <c r="B54" s="5" t="s">
        <v>53</v>
      </c>
      <c r="C54" s="3">
        <f>SUM(M54:O54)</f>
        <v>1326734</v>
      </c>
      <c r="D54" s="3">
        <f>SUM(Q54:S54)</f>
        <v>2889456</v>
      </c>
      <c r="E54" s="3"/>
      <c r="F54" s="3"/>
      <c r="G54" s="3">
        <f>ROUND(SUM(C54:F54)/2,0)</f>
        <v>2108095</v>
      </c>
      <c r="H54" s="3"/>
      <c r="I54" s="3"/>
      <c r="J54" s="3">
        <f>(+N54+R54)/2</f>
        <v>2108095</v>
      </c>
      <c r="K54" s="3"/>
      <c r="L54" s="3"/>
      <c r="M54" s="30"/>
      <c r="N54" s="30">
        <v>1326734</v>
      </c>
      <c r="O54" s="30"/>
      <c r="P54" s="3"/>
      <c r="Q54" s="30"/>
      <c r="R54" s="30">
        <v>2889456</v>
      </c>
      <c r="S54" s="30"/>
    </row>
    <row r="55" spans="1:19" ht="12.75">
      <c r="A55" s="15">
        <f t="shared" si="0"/>
        <v>39</v>
      </c>
      <c r="B55" s="5" t="s">
        <v>50</v>
      </c>
      <c r="C55" s="30">
        <v>0</v>
      </c>
      <c r="D55" s="30">
        <v>0</v>
      </c>
      <c r="E55" s="3">
        <f>-C55</f>
        <v>0</v>
      </c>
      <c r="F55" s="3">
        <f>-D55</f>
        <v>0</v>
      </c>
      <c r="G55" s="3">
        <f>ROUND(SUM(C55:F55)/2,0)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20"/>
      <c r="N56" s="20"/>
      <c r="O56" s="3"/>
      <c r="P56" s="3"/>
      <c r="Q56" s="20"/>
      <c r="R56" s="20"/>
      <c r="S56" s="3"/>
    </row>
    <row r="57" spans="1:19" ht="13.5" thickBot="1">
      <c r="A57" s="15">
        <f t="shared" si="0"/>
        <v>41</v>
      </c>
      <c r="B57" s="4" t="s">
        <v>42</v>
      </c>
      <c r="C57" s="16">
        <f>SUM(C50:C56)</f>
        <v>3133734.48</v>
      </c>
      <c r="D57" s="16">
        <f>SUM(D50:D56)</f>
        <v>5955961.949999999</v>
      </c>
      <c r="E57" s="16">
        <f>SUM(E50:E56)</f>
        <v>-1797410.33</v>
      </c>
      <c r="F57" s="16">
        <f>SUM(F50:F56)</f>
        <v>-3057758.03</v>
      </c>
      <c r="G57" s="16">
        <f>SUM(G50:G56)</f>
        <v>2117264</v>
      </c>
      <c r="H57" s="16"/>
      <c r="I57" s="16">
        <f>SUM(I50:I56)</f>
        <v>0</v>
      </c>
      <c r="J57" s="16">
        <f>SUM(J50:J56)</f>
        <v>2117264.035</v>
      </c>
      <c r="K57" s="16">
        <f>SUM(K50:K56)</f>
        <v>0</v>
      </c>
      <c r="L57" s="3"/>
      <c r="M57" s="21">
        <f>SUM(M50:M56)</f>
        <v>0</v>
      </c>
      <c r="N57" s="21">
        <f>SUM(N50:N56)</f>
        <v>1336324.15</v>
      </c>
      <c r="O57" s="22">
        <f>SUM(O50:O56)</f>
        <v>0</v>
      </c>
      <c r="P57" s="3"/>
      <c r="Q57" s="21">
        <f>SUM(Q50:Q56)</f>
        <v>0</v>
      </c>
      <c r="R57" s="21">
        <f>SUM(R50:R56)</f>
        <v>2898203.92</v>
      </c>
      <c r="S57" s="22">
        <f>SUM(S50:S56)</f>
        <v>0</v>
      </c>
    </row>
    <row r="58" spans="1:19" ht="13.5" thickTop="1">
      <c r="A58" s="15">
        <f t="shared" si="0"/>
        <v>42</v>
      </c>
      <c r="C58" s="17"/>
      <c r="D58" s="17"/>
      <c r="E58" s="17"/>
      <c r="F58" s="17"/>
      <c r="G58" s="17"/>
      <c r="H58" s="17"/>
      <c r="I58" s="17"/>
      <c r="J58" s="17"/>
      <c r="K58" s="17"/>
      <c r="L58" s="3"/>
      <c r="P58" s="3"/>
      <c r="Q58" s="3"/>
      <c r="R58" s="3"/>
      <c r="S58" s="3"/>
    </row>
    <row r="59" spans="1:19" ht="12.75">
      <c r="A59" s="15">
        <f t="shared" si="0"/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ht="12.75">
      <c r="A60" s="15">
        <f t="shared" si="0"/>
        <v>44</v>
      </c>
      <c r="B60" s="4" t="s">
        <v>43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ht="12.75">
      <c r="A61" s="15">
        <f t="shared" si="0"/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P61" s="3"/>
      <c r="Q61" s="3"/>
      <c r="R61" s="3"/>
      <c r="S61" s="3"/>
    </row>
    <row r="62" spans="1:19" ht="12.75">
      <c r="A62" s="15">
        <f t="shared" si="0"/>
        <v>46</v>
      </c>
      <c r="B62" s="4" t="s">
        <v>44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4"/>
      <c r="C64" s="3"/>
      <c r="D64" s="18"/>
      <c r="E64" s="18"/>
      <c r="F64" s="18"/>
      <c r="G64" s="18"/>
      <c r="H64" s="18"/>
      <c r="I64" s="18"/>
      <c r="J64" s="18"/>
      <c r="K64" s="18"/>
      <c r="L64" s="18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5">
        <f t="shared" si="0"/>
        <v>51</v>
      </c>
      <c r="B67" s="5" t="s">
        <v>45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5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5">
        <f t="shared" si="0"/>
        <v>53</v>
      </c>
      <c r="B69" s="4" t="s">
        <v>47</v>
      </c>
      <c r="C69" s="3"/>
      <c r="D69" s="3"/>
      <c r="E69" s="3"/>
      <c r="F69" s="3"/>
      <c r="G69" s="3">
        <f>ROUND(SUM(C69:F69)/2,0)</f>
        <v>0</v>
      </c>
      <c r="H69" s="3"/>
      <c r="I69" s="3">
        <f>(+M69+Q69)/2</f>
        <v>0</v>
      </c>
      <c r="J69" s="3">
        <f>(+N69+R69)/2</f>
        <v>0</v>
      </c>
      <c r="K69" s="3">
        <f>(+O69+S69)/2</f>
        <v>0</v>
      </c>
      <c r="L69" s="3"/>
      <c r="M69" s="30"/>
      <c r="N69" s="30">
        <v>0</v>
      </c>
      <c r="O69" s="30"/>
      <c r="P69" s="3"/>
      <c r="Q69" s="30"/>
      <c r="R69" s="30">
        <v>0</v>
      </c>
      <c r="S69" s="30"/>
    </row>
    <row r="70" spans="1:19" ht="12.75">
      <c r="A70" s="15">
        <f t="shared" si="0"/>
        <v>54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5">
        <f t="shared" si="0"/>
        <v>55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thickBot="1">
      <c r="A72" s="15">
        <f t="shared" si="0"/>
        <v>56</v>
      </c>
      <c r="B72" s="5" t="s">
        <v>48</v>
      </c>
      <c r="C72" s="16">
        <f>SUM(C69:C71)</f>
        <v>0</v>
      </c>
      <c r="D72" s="16">
        <f>SUM(D69:D71)</f>
        <v>0</v>
      </c>
      <c r="E72" s="16">
        <f>SUM(E69:E71)</f>
        <v>0</v>
      </c>
      <c r="F72" s="16">
        <f>SUM(F69:F71)</f>
        <v>0</v>
      </c>
      <c r="G72" s="16">
        <f>SUM(G69:G71)</f>
        <v>0</v>
      </c>
      <c r="H72" s="16"/>
      <c r="I72" s="16">
        <f>SUM(I69:I71)</f>
        <v>0</v>
      </c>
      <c r="J72" s="16">
        <f>SUM(J69:J71)</f>
        <v>0</v>
      </c>
      <c r="K72" s="16">
        <f>SUM(K69:K71)</f>
        <v>0</v>
      </c>
      <c r="L72" s="16"/>
      <c r="M72" s="16">
        <f>SUM(M69:M71)</f>
        <v>0</v>
      </c>
      <c r="N72" s="16">
        <f>SUM(N69:N71)</f>
        <v>0</v>
      </c>
      <c r="O72" s="16">
        <f>SUM(O69:O71)</f>
        <v>0</v>
      </c>
      <c r="P72" s="3"/>
      <c r="Q72" s="16">
        <f>SUM(Q69:Q71)</f>
        <v>0</v>
      </c>
      <c r="R72" s="16">
        <f>SUM(R69:R71)</f>
        <v>0</v>
      </c>
      <c r="S72" s="16">
        <f>SUM(S69:S71)</f>
        <v>0</v>
      </c>
    </row>
    <row r="73" spans="1:19" ht="13.5" thickTop="1">
      <c r="A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"/>
      <c r="Q73" s="17"/>
      <c r="R73" s="17"/>
      <c r="S73" s="17"/>
    </row>
    <row r="74" spans="1:19" ht="12.75">
      <c r="A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7" max="18" man="1"/>
  </rowBreaks>
  <colBreaks count="3" manualBreakCount="3">
    <brk id="7" max="112" man="1"/>
    <brk id="11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74</v>
      </c>
      <c r="G1" s="5"/>
      <c r="H1" s="5"/>
      <c r="I1" s="5"/>
      <c r="J1" s="5"/>
      <c r="K1" s="5"/>
      <c r="L1" s="5"/>
      <c r="T1" s="25"/>
    </row>
    <row r="2" spans="2:20" ht="12.75">
      <c r="B2" s="19" t="s">
        <v>61</v>
      </c>
      <c r="G2" s="4"/>
      <c r="H2" s="4"/>
      <c r="I2" s="4"/>
      <c r="J2" s="4"/>
      <c r="K2" s="4"/>
      <c r="L2" s="4"/>
      <c r="T2" s="4"/>
    </row>
    <row r="3" ht="12.75">
      <c r="B3" s="19" t="s">
        <v>87</v>
      </c>
    </row>
    <row r="4" ht="12.75">
      <c r="B4" s="15"/>
    </row>
    <row r="5" ht="12.75">
      <c r="B5" s="8"/>
    </row>
    <row r="6" spans="7:12" ht="12.75">
      <c r="G6" s="7" t="s">
        <v>62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88</v>
      </c>
      <c r="N10" s="9"/>
      <c r="O10" s="9"/>
      <c r="Q10" s="23" t="s">
        <v>59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89</v>
      </c>
      <c r="D13" s="2" t="s">
        <v>58</v>
      </c>
      <c r="E13" s="2" t="s">
        <v>89</v>
      </c>
      <c r="F13" s="2" t="s">
        <v>58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6"/>
      <c r="B15" s="27" t="s">
        <v>63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8">
        <v>1</v>
      </c>
      <c r="B17" s="5" t="s">
        <v>78</v>
      </c>
      <c r="C17" s="3">
        <f>SUM(M17:O17)</f>
        <v>282</v>
      </c>
      <c r="D17" s="3">
        <f>SUM(Q17:S17)</f>
        <v>2566442</v>
      </c>
      <c r="E17" s="3"/>
      <c r="F17" s="3"/>
      <c r="G17" s="3">
        <f>ROUND(SUM(C17:F17)/2,0)</f>
        <v>1283362</v>
      </c>
      <c r="H17" s="3"/>
      <c r="I17" s="3"/>
      <c r="J17" s="3">
        <f>ROUND((+N17+R17)/2,0)</f>
        <v>1283362</v>
      </c>
      <c r="K17" s="3"/>
      <c r="L17" s="3"/>
      <c r="M17" s="3"/>
      <c r="N17" s="3">
        <v>282</v>
      </c>
      <c r="O17" s="3"/>
      <c r="P17" s="3"/>
      <c r="Q17" s="3"/>
      <c r="R17" s="3">
        <f>202+2566240</f>
        <v>2566442</v>
      </c>
      <c r="S17" s="3"/>
      <c r="T17" s="3"/>
    </row>
    <row r="18" spans="1:20" ht="12.75">
      <c r="A18" s="28">
        <f aca="true" t="shared" si="0" ref="A18:A29">A17+1</f>
        <v>2</v>
      </c>
      <c r="B18" s="27" t="s">
        <v>64</v>
      </c>
      <c r="C18" s="3">
        <f>SUM(M18:O18)</f>
        <v>2826024</v>
      </c>
      <c r="D18" s="3">
        <f>SUM(Q18:S18)</f>
        <v>1369730.56</v>
      </c>
      <c r="E18" s="3"/>
      <c r="F18" s="3"/>
      <c r="G18" s="3">
        <f>ROUND(SUM(C18:F18)/2,0)</f>
        <v>2097877</v>
      </c>
      <c r="H18" s="3"/>
      <c r="I18" s="3"/>
      <c r="J18" s="3">
        <f>ROUND((+N18+R18)/2,0)</f>
        <v>2097877</v>
      </c>
      <c r="K18" s="3"/>
      <c r="L18" s="3"/>
      <c r="M18" s="3"/>
      <c r="N18" s="3">
        <v>2826024</v>
      </c>
      <c r="O18" s="3"/>
      <c r="P18" s="3"/>
      <c r="Q18" s="3"/>
      <c r="R18" s="3">
        <v>1369730.56</v>
      </c>
      <c r="S18" s="3"/>
      <c r="T18" s="3"/>
    </row>
    <row r="19" spans="1:20" ht="12.75">
      <c r="A19" s="28">
        <f t="shared" si="0"/>
        <v>3</v>
      </c>
      <c r="B19" s="27" t="s">
        <v>65</v>
      </c>
      <c r="C19" s="3">
        <f>SUM(M19:O19)</f>
        <v>0</v>
      </c>
      <c r="D19" s="3">
        <f>SUM(Q19:S19)</f>
        <v>0</v>
      </c>
      <c r="E19" s="3"/>
      <c r="F19" s="3"/>
      <c r="G19" s="3">
        <f>ROUND(SUM(C19:F19)/2,0)</f>
        <v>0</v>
      </c>
      <c r="H19" s="3"/>
      <c r="I19" s="3"/>
      <c r="J19" s="3">
        <f>ROUND((+N19+R19)/2,0)</f>
        <v>0</v>
      </c>
      <c r="K19" s="3"/>
      <c r="L19" s="3"/>
      <c r="M19" s="3"/>
      <c r="N19" s="3">
        <v>0</v>
      </c>
      <c r="O19" s="3"/>
      <c r="P19" s="3"/>
      <c r="Q19" s="3"/>
      <c r="R19" s="3">
        <v>0</v>
      </c>
      <c r="S19" s="3"/>
      <c r="T19" s="3"/>
    </row>
    <row r="20" spans="1:20" ht="12.75">
      <c r="A20" s="28">
        <f t="shared" si="0"/>
        <v>4</v>
      </c>
      <c r="B20" s="27" t="s">
        <v>53</v>
      </c>
      <c r="C20" s="3">
        <f>SUM(M20:O20)</f>
        <v>1011310</v>
      </c>
      <c r="D20" s="3">
        <f>SUM(Q20:S20)</f>
        <v>464356.9</v>
      </c>
      <c r="E20" s="3"/>
      <c r="F20" s="3"/>
      <c r="G20" s="3">
        <f>ROUND(SUM(C20:F20)/2,0)</f>
        <v>737833</v>
      </c>
      <c r="H20" s="3"/>
      <c r="I20" s="3"/>
      <c r="J20" s="3">
        <f>ROUND((+N20+R20)/2,0)</f>
        <v>737833</v>
      </c>
      <c r="K20" s="3"/>
      <c r="L20" s="3"/>
      <c r="M20" s="3"/>
      <c r="N20" s="3">
        <v>1011310</v>
      </c>
      <c r="O20" s="3"/>
      <c r="P20" s="3"/>
      <c r="Q20" s="3"/>
      <c r="R20" s="3">
        <v>464356.9</v>
      </c>
      <c r="S20" s="3"/>
      <c r="T20" s="3"/>
    </row>
    <row r="21" spans="1:20" ht="12.75">
      <c r="A21" s="28">
        <f t="shared" si="0"/>
        <v>5</v>
      </c>
      <c r="B21" s="2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8">
        <f t="shared" si="0"/>
        <v>6</v>
      </c>
      <c r="B22" s="3" t="s">
        <v>29</v>
      </c>
      <c r="C22" s="3">
        <v>1224</v>
      </c>
      <c r="D22" s="3">
        <v>2135.12</v>
      </c>
      <c r="E22" s="3">
        <f aca="true" t="shared" si="1" ref="E22:F27">-C22</f>
        <v>-1224</v>
      </c>
      <c r="F22" s="3">
        <f t="shared" si="1"/>
        <v>-2135.12</v>
      </c>
      <c r="G22" s="3">
        <f aca="true" t="shared" si="2" ref="G22:G27">ROUND(SUM(C22:F22)/2,0)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8">
        <f t="shared" si="0"/>
        <v>7</v>
      </c>
      <c r="B23" s="3" t="s">
        <v>67</v>
      </c>
      <c r="C23" s="3">
        <v>0</v>
      </c>
      <c r="D23" s="3">
        <v>0</v>
      </c>
      <c r="E23" s="3">
        <f t="shared" si="1"/>
        <v>0</v>
      </c>
      <c r="F23" s="3">
        <f t="shared" si="1"/>
        <v>0</v>
      </c>
      <c r="G23" s="3">
        <f t="shared" si="2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8">
        <f t="shared" si="0"/>
        <v>8</v>
      </c>
      <c r="B24" s="3" t="s">
        <v>68</v>
      </c>
      <c r="C24" s="3">
        <v>0</v>
      </c>
      <c r="D24" s="3">
        <v>0</v>
      </c>
      <c r="E24" s="3">
        <f t="shared" si="1"/>
        <v>0</v>
      </c>
      <c r="F24" s="3">
        <f t="shared" si="1"/>
        <v>0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8">
        <f t="shared" si="0"/>
        <v>9</v>
      </c>
      <c r="B25" s="3" t="s">
        <v>69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8">
        <f t="shared" si="0"/>
        <v>10</v>
      </c>
      <c r="B26" s="27" t="s">
        <v>70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8">
        <f t="shared" si="0"/>
        <v>11</v>
      </c>
      <c r="B27" s="27" t="s">
        <v>71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8">
        <f t="shared" si="0"/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3.5" thickBot="1">
      <c r="A29" s="28">
        <f t="shared" si="0"/>
        <v>13</v>
      </c>
      <c r="B29" s="27" t="s">
        <v>73</v>
      </c>
      <c r="C29" s="16">
        <f aca="true" t="shared" si="3" ref="C29:K29">SUM(C17:C28)</f>
        <v>3838840</v>
      </c>
      <c r="D29" s="16">
        <f t="shared" si="3"/>
        <v>4402664.58</v>
      </c>
      <c r="E29" s="16">
        <f t="shared" si="3"/>
        <v>-1224</v>
      </c>
      <c r="F29" s="16">
        <f t="shared" si="3"/>
        <v>-2135.12</v>
      </c>
      <c r="G29" s="16">
        <f t="shared" si="3"/>
        <v>4119072</v>
      </c>
      <c r="H29" s="16">
        <f t="shared" si="3"/>
        <v>0</v>
      </c>
      <c r="I29" s="16">
        <f t="shared" si="3"/>
        <v>0</v>
      </c>
      <c r="J29" s="16">
        <f t="shared" si="3"/>
        <v>4119072</v>
      </c>
      <c r="K29" s="16">
        <f t="shared" si="3"/>
        <v>0</v>
      </c>
      <c r="L29" s="16"/>
      <c r="M29" s="16">
        <f>SUM(M17:M28)</f>
        <v>0</v>
      </c>
      <c r="N29" s="16">
        <f>SUM(N17:N28)</f>
        <v>3837616</v>
      </c>
      <c r="O29" s="16">
        <f>SUM(O17:O28)</f>
        <v>0</v>
      </c>
      <c r="P29" s="3"/>
      <c r="Q29" s="16">
        <f>SUM(Q17:Q28)</f>
        <v>0</v>
      </c>
      <c r="R29" s="16">
        <f>SUM(R17:R28)</f>
        <v>4400529.46</v>
      </c>
      <c r="S29" s="16">
        <f>SUM(S17:S28)</f>
        <v>0</v>
      </c>
      <c r="T29" s="3"/>
    </row>
    <row r="30" spans="1:20" ht="13.5" thickTop="1">
      <c r="A30" s="26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3"/>
    </row>
    <row r="31" spans="1:20" ht="12.75">
      <c r="A31" s="2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6"/>
      <c r="B33" s="3"/>
      <c r="C33" s="2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6"/>
      <c r="B34" s="3"/>
      <c r="C34" s="2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showOutlineSymbols="0" zoomScale="87" zoomScaleNormal="87" zoomScalePageLayoutView="0" workbookViewId="0" topLeftCell="A1">
      <pane xSplit="2" ySplit="13" topLeftCell="C5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4.7109375" style="6" customWidth="1"/>
    <col min="2" max="2" width="54.851562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19" t="s">
        <v>79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87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59</v>
      </c>
      <c r="N10" s="9"/>
      <c r="O10" s="9"/>
      <c r="Q10" s="23" t="s">
        <v>88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58</v>
      </c>
      <c r="D13" s="2" t="s">
        <v>89</v>
      </c>
      <c r="E13" s="2" t="str">
        <f>C13</f>
        <v>OF 12-31-13</v>
      </c>
      <c r="F13" s="2" t="str">
        <f>D13</f>
        <v>OF 12-31-14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30"/>
      <c r="N17" s="30">
        <v>0</v>
      </c>
      <c r="O17" s="30"/>
      <c r="P17" s="3"/>
      <c r="Q17" s="30"/>
      <c r="R17" s="30">
        <v>0</v>
      </c>
      <c r="S17" s="30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69">A18+1</f>
        <v>3</v>
      </c>
      <c r="B19" s="5" t="s">
        <v>51</v>
      </c>
      <c r="C19" s="30">
        <v>0</v>
      </c>
      <c r="D19" s="30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0">
        <v>0</v>
      </c>
      <c r="D20" s="30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0">
        <v>0</v>
      </c>
      <c r="D21" s="30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/>
      <c r="J28" s="3">
        <f>(N28+R28)/2</f>
        <v>0</v>
      </c>
      <c r="K28" s="3"/>
      <c r="L28" s="3"/>
      <c r="M28" s="30"/>
      <c r="N28" s="30">
        <v>0</v>
      </c>
      <c r="O28" s="30"/>
      <c r="P28" s="3"/>
      <c r="Q28" s="30"/>
      <c r="R28" s="30">
        <v>0</v>
      </c>
      <c r="S28" s="30"/>
    </row>
    <row r="29" spans="1:19" ht="12.75">
      <c r="A29" s="15">
        <f t="shared" si="0"/>
        <v>13</v>
      </c>
      <c r="B29" s="24" t="s">
        <v>60</v>
      </c>
      <c r="C29" s="3">
        <f>SUM(M29:O29)</f>
        <v>359.44</v>
      </c>
      <c r="D29" s="3">
        <f>SUM(Q29:S29)</f>
        <v>4721.35</v>
      </c>
      <c r="E29" s="3"/>
      <c r="F29" s="3"/>
      <c r="G29" s="3">
        <f>ROUND(SUM(C29:F29)/2,0)</f>
        <v>2540</v>
      </c>
      <c r="H29" s="3"/>
      <c r="I29" s="3"/>
      <c r="J29" s="3">
        <f>(N29+R29)/2</f>
        <v>2540.395</v>
      </c>
      <c r="K29" s="3"/>
      <c r="L29" s="3"/>
      <c r="M29" s="30"/>
      <c r="N29" s="30">
        <v>359.44</v>
      </c>
      <c r="O29" s="30"/>
      <c r="P29" s="3"/>
      <c r="Q29" s="30"/>
      <c r="R29" s="30">
        <v>4721.35</v>
      </c>
      <c r="S29" s="30"/>
    </row>
    <row r="30" spans="1:19" ht="12.75">
      <c r="A30" s="15">
        <f t="shared" si="0"/>
        <v>14</v>
      </c>
      <c r="B30" s="4" t="s">
        <v>29</v>
      </c>
      <c r="C30" s="30">
        <v>0</v>
      </c>
      <c r="D30" s="30">
        <v>0</v>
      </c>
      <c r="E30" s="3">
        <f aca="true" t="shared" si="2" ref="E30:F32">-C30</f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34</v>
      </c>
      <c r="C31" s="30">
        <v>0</v>
      </c>
      <c r="D31" s="30">
        <v>242621.86</v>
      </c>
      <c r="E31" s="3">
        <f t="shared" si="2"/>
        <v>0</v>
      </c>
      <c r="F31" s="3">
        <f t="shared" si="2"/>
        <v>-242621.86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35</v>
      </c>
      <c r="C32" s="30">
        <v>0</v>
      </c>
      <c r="D32" s="30">
        <v>0</v>
      </c>
      <c r="E32" s="3">
        <f t="shared" si="2"/>
        <v>0</v>
      </c>
      <c r="F32" s="3">
        <f t="shared" si="2"/>
        <v>0</v>
      </c>
      <c r="G32" s="3">
        <f>ROUND(SUM(C32:F32)/2,0)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thickBot="1">
      <c r="A34" s="15">
        <f t="shared" si="0"/>
        <v>18</v>
      </c>
      <c r="B34" s="4" t="s">
        <v>36</v>
      </c>
      <c r="C34" s="16">
        <f>SUM(C28:C33)</f>
        <v>359.44</v>
      </c>
      <c r="D34" s="16">
        <f>SUM(D28:D33)</f>
        <v>247343.21</v>
      </c>
      <c r="E34" s="16">
        <f>SUM(E28:E33)</f>
        <v>0</v>
      </c>
      <c r="F34" s="16">
        <f>SUM(F28:F33)</f>
        <v>-242621.86</v>
      </c>
      <c r="G34" s="16">
        <f>SUM(G28:G33)</f>
        <v>2540</v>
      </c>
      <c r="H34" s="16"/>
      <c r="I34" s="16">
        <f>SUM(I28:I33)</f>
        <v>0</v>
      </c>
      <c r="J34" s="16">
        <f>SUM(J28:J33)</f>
        <v>2540.395</v>
      </c>
      <c r="K34" s="16">
        <f>SUM(K28:K33)</f>
        <v>0</v>
      </c>
      <c r="L34" s="16"/>
      <c r="M34" s="16">
        <f>SUM(M28:M33)</f>
        <v>0</v>
      </c>
      <c r="N34" s="16">
        <f>SUM(N28:N33)</f>
        <v>359.44</v>
      </c>
      <c r="O34" s="16">
        <f>SUM(O28:O33)</f>
        <v>0</v>
      </c>
      <c r="P34" s="3"/>
      <c r="Q34" s="16">
        <f>SUM(Q28:Q33)</f>
        <v>0</v>
      </c>
      <c r="R34" s="16">
        <f>SUM(R28:R33)</f>
        <v>4721.35</v>
      </c>
      <c r="S34" s="16">
        <f>SUM(S28:S33)</f>
        <v>0</v>
      </c>
    </row>
    <row r="35" spans="1:19" ht="13.5" thickTop="1">
      <c r="A35" s="15">
        <f t="shared" si="0"/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</row>
    <row r="36" spans="1:19" ht="12.75">
      <c r="A36" s="15">
        <f t="shared" si="0"/>
        <v>20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B37" s="5" t="s">
        <v>37</v>
      </c>
      <c r="C37" s="3" t="s">
        <v>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24" t="s">
        <v>80</v>
      </c>
      <c r="C39" s="3">
        <f>SUM(M39:O39)</f>
        <v>3976.67</v>
      </c>
      <c r="D39" s="3">
        <f>SUM(Q39:S39)</f>
        <v>5385.67</v>
      </c>
      <c r="E39" s="3"/>
      <c r="F39" s="3"/>
      <c r="G39" s="3">
        <f aca="true" t="shared" si="3" ref="G39:G45">ROUND(SUM(C39:F39)/2,0)</f>
        <v>4681</v>
      </c>
      <c r="H39" s="3"/>
      <c r="I39" s="3"/>
      <c r="J39" s="3">
        <f aca="true" t="shared" si="4" ref="J39:J45">(N39+R39)/2</f>
        <v>4681.17</v>
      </c>
      <c r="K39" s="3"/>
      <c r="L39" s="3"/>
      <c r="M39" s="30"/>
      <c r="N39" s="30">
        <v>3976.67</v>
      </c>
      <c r="O39" s="30"/>
      <c r="P39" s="3"/>
      <c r="Q39" s="30"/>
      <c r="R39" s="30">
        <v>5385.67</v>
      </c>
      <c r="S39" s="30"/>
    </row>
    <row r="40" spans="1:19" ht="12.75">
      <c r="A40" s="15">
        <f t="shared" si="0"/>
        <v>24</v>
      </c>
      <c r="B40" s="5" t="s">
        <v>54</v>
      </c>
      <c r="C40" s="3">
        <f>SUM(M40:O40)</f>
        <v>4690.26</v>
      </c>
      <c r="D40" s="3">
        <f>SUM(Q40:S40)</f>
        <v>0</v>
      </c>
      <c r="E40" s="3"/>
      <c r="F40" s="3"/>
      <c r="G40" s="3">
        <f>ROUND(SUM(C40:F40)/2,0)</f>
        <v>2345</v>
      </c>
      <c r="H40" s="3"/>
      <c r="I40" s="3"/>
      <c r="J40" s="3">
        <f t="shared" si="4"/>
        <v>2345.13</v>
      </c>
      <c r="K40" s="3"/>
      <c r="L40" s="3"/>
      <c r="M40" s="30"/>
      <c r="N40" s="30">
        <v>4690.26</v>
      </c>
      <c r="O40" s="30"/>
      <c r="P40" s="3"/>
      <c r="Q40" s="30"/>
      <c r="R40" s="30">
        <v>0</v>
      </c>
      <c r="S40" s="30"/>
    </row>
    <row r="41" spans="1:19" ht="12.75">
      <c r="A41" s="15">
        <f t="shared" si="0"/>
        <v>25</v>
      </c>
      <c r="B41" s="5" t="s">
        <v>49</v>
      </c>
      <c r="C41" s="30">
        <v>0</v>
      </c>
      <c r="D41" s="30">
        <v>0</v>
      </c>
      <c r="E41" s="3">
        <f aca="true" t="shared" si="5" ref="E41:F45">-C41</f>
        <v>0</v>
      </c>
      <c r="F41" s="3">
        <f t="shared" si="5"/>
        <v>0</v>
      </c>
      <c r="G41" s="3">
        <f t="shared" si="3"/>
        <v>0</v>
      </c>
      <c r="H41" s="3"/>
      <c r="I41" s="3"/>
      <c r="J41" s="3">
        <f t="shared" si="4"/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39</v>
      </c>
      <c r="C42" s="30">
        <v>0</v>
      </c>
      <c r="D42" s="30">
        <v>130642.54</v>
      </c>
      <c r="E42" s="3">
        <f t="shared" si="5"/>
        <v>0</v>
      </c>
      <c r="F42" s="3">
        <f t="shared" si="5"/>
        <v>-130642.54</v>
      </c>
      <c r="G42" s="3">
        <f t="shared" si="3"/>
        <v>0</v>
      </c>
      <c r="H42" s="3"/>
      <c r="I42" s="3"/>
      <c r="J42" s="3">
        <f t="shared" si="4"/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40</v>
      </c>
      <c r="C43" s="30">
        <v>0</v>
      </c>
      <c r="D43" s="30">
        <v>0</v>
      </c>
      <c r="E43" s="3">
        <f t="shared" si="5"/>
        <v>0</v>
      </c>
      <c r="F43" s="3">
        <f t="shared" si="5"/>
        <v>0</v>
      </c>
      <c r="G43" s="3">
        <f t="shared" si="3"/>
        <v>0</v>
      </c>
      <c r="H43" s="3"/>
      <c r="I43" s="3"/>
      <c r="J43" s="3">
        <f t="shared" si="4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41</v>
      </c>
      <c r="C44" s="30">
        <v>0</v>
      </c>
      <c r="D44" s="30">
        <v>0</v>
      </c>
      <c r="E44" s="3">
        <f t="shared" si="5"/>
        <v>0</v>
      </c>
      <c r="F44" s="3">
        <f t="shared" si="5"/>
        <v>0</v>
      </c>
      <c r="G44" s="3">
        <f t="shared" si="3"/>
        <v>0</v>
      </c>
      <c r="H44" s="3"/>
      <c r="I44" s="3"/>
      <c r="J44" s="3">
        <f t="shared" si="4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5" t="s">
        <v>52</v>
      </c>
      <c r="C45" s="30">
        <v>0</v>
      </c>
      <c r="D45" s="30">
        <v>0</v>
      </c>
      <c r="E45" s="3">
        <f t="shared" si="5"/>
        <v>0</v>
      </c>
      <c r="F45" s="3">
        <f t="shared" si="5"/>
        <v>0</v>
      </c>
      <c r="G45" s="3">
        <f t="shared" si="3"/>
        <v>0</v>
      </c>
      <c r="H45" s="3"/>
      <c r="I45" s="3"/>
      <c r="J45" s="3">
        <f t="shared" si="4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thickBot="1">
      <c r="A47" s="15">
        <f t="shared" si="0"/>
        <v>31</v>
      </c>
      <c r="B47" s="4"/>
      <c r="C47" s="16">
        <f>SUM(C39:C46)</f>
        <v>8666.93</v>
      </c>
      <c r="D47" s="16">
        <f>SUM(D39:D46)</f>
        <v>136028.21</v>
      </c>
      <c r="E47" s="16">
        <f>SUM(E39:E46)</f>
        <v>0</v>
      </c>
      <c r="F47" s="16">
        <f>SUM(F39:F46)</f>
        <v>-130642.54</v>
      </c>
      <c r="G47" s="16">
        <f>SUM(G39:G46)</f>
        <v>7026</v>
      </c>
      <c r="H47" s="16"/>
      <c r="I47" s="16">
        <f>SUM(I39:I46)</f>
        <v>0</v>
      </c>
      <c r="J47" s="16">
        <f>SUM(J39:J46)</f>
        <v>7026.3</v>
      </c>
      <c r="K47" s="16">
        <f>SUM(K39:K46)</f>
        <v>0</v>
      </c>
      <c r="L47" s="16"/>
      <c r="M47" s="16">
        <f>SUM(M39:M46)</f>
        <v>0</v>
      </c>
      <c r="N47" s="16">
        <f>SUM(N39:N46)</f>
        <v>8666.93</v>
      </c>
      <c r="O47" s="16">
        <f>SUM(O39:O46)</f>
        <v>0</v>
      </c>
      <c r="P47" s="3"/>
      <c r="Q47" s="16">
        <f>SUM(Q39:Q46)</f>
        <v>0</v>
      </c>
      <c r="R47" s="16">
        <f>SUM(R39:R46)</f>
        <v>5385.67</v>
      </c>
      <c r="S47" s="16">
        <f>SUM(S39:S46)</f>
        <v>0</v>
      </c>
    </row>
    <row r="48" spans="1:19" ht="13.5" thickTop="1">
      <c r="A48" s="15">
        <f t="shared" si="0"/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5">
        <f t="shared" si="0"/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P50" s="3"/>
      <c r="Q50" s="3"/>
      <c r="R50" s="3"/>
      <c r="S50" s="3"/>
    </row>
    <row r="51" spans="1:19" ht="12.75">
      <c r="A51" s="15">
        <f t="shared" si="0"/>
        <v>35</v>
      </c>
      <c r="B51" s="5" t="s">
        <v>53</v>
      </c>
      <c r="C51" s="3">
        <f>SUM(M51:O51)</f>
        <v>518.15</v>
      </c>
      <c r="D51" s="3">
        <f>SUM(Q51:S51)</f>
        <v>58084.15</v>
      </c>
      <c r="E51" s="3"/>
      <c r="F51" s="3"/>
      <c r="G51" s="3">
        <f>ROUND(SUM(C51:F51)/2,0)</f>
        <v>29301</v>
      </c>
      <c r="H51" s="3"/>
      <c r="I51" s="3"/>
      <c r="J51" s="3">
        <f>(N51+R51)/2</f>
        <v>29301.15</v>
      </c>
      <c r="K51" s="3"/>
      <c r="L51" s="3"/>
      <c r="M51" s="30"/>
      <c r="N51" s="30">
        <v>518.15</v>
      </c>
      <c r="O51" s="30"/>
      <c r="P51" s="3"/>
      <c r="Q51" s="30"/>
      <c r="R51" s="30">
        <v>58084.15</v>
      </c>
      <c r="S51" s="30"/>
    </row>
    <row r="52" spans="1:19" ht="12.75">
      <c r="A52" s="15">
        <f t="shared" si="0"/>
        <v>36</v>
      </c>
      <c r="B52" s="5" t="s">
        <v>50</v>
      </c>
      <c r="C52" s="30">
        <v>0</v>
      </c>
      <c r="D52" s="30">
        <v>0</v>
      </c>
      <c r="E52" s="3">
        <f>-C52</f>
        <v>0</v>
      </c>
      <c r="F52" s="3">
        <f>-D52</f>
        <v>0</v>
      </c>
      <c r="G52" s="3">
        <f>ROUND(SUM(C52:F52)/2,0)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  <c r="N53" s="20"/>
      <c r="O53" s="3"/>
      <c r="P53" s="3"/>
      <c r="Q53" s="20"/>
      <c r="R53" s="20"/>
      <c r="S53" s="3"/>
    </row>
    <row r="54" spans="1:19" ht="13.5" thickBot="1">
      <c r="A54" s="15">
        <f t="shared" si="0"/>
        <v>38</v>
      </c>
      <c r="B54" s="4" t="s">
        <v>42</v>
      </c>
      <c r="C54" s="16">
        <f>SUM(C47:C53)</f>
        <v>9185.08</v>
      </c>
      <c r="D54" s="16">
        <f>SUM(D47:D53)</f>
        <v>194112.36</v>
      </c>
      <c r="E54" s="16">
        <f>SUM(E47:E53)</f>
        <v>0</v>
      </c>
      <c r="F54" s="16">
        <f>SUM(F47:F53)</f>
        <v>-130642.54</v>
      </c>
      <c r="G54" s="16">
        <f>SUM(G47:G53)</f>
        <v>36327</v>
      </c>
      <c r="H54" s="16"/>
      <c r="I54" s="16">
        <f>SUM(I47:I53)</f>
        <v>0</v>
      </c>
      <c r="J54" s="16">
        <f>SUM(J47:J53)</f>
        <v>36327.450000000004</v>
      </c>
      <c r="K54" s="16">
        <f>SUM(K47:K53)</f>
        <v>0</v>
      </c>
      <c r="L54" s="3"/>
      <c r="M54" s="21">
        <f>SUM(M47:M53)</f>
        <v>0</v>
      </c>
      <c r="N54" s="21">
        <f>SUM(N47:N53)</f>
        <v>9185.08</v>
      </c>
      <c r="O54" s="22">
        <f>SUM(O47:O53)</f>
        <v>0</v>
      </c>
      <c r="P54" s="3"/>
      <c r="Q54" s="21">
        <f>SUM(Q47:Q53)</f>
        <v>0</v>
      </c>
      <c r="R54" s="21">
        <f>SUM(R47:R53)</f>
        <v>63469.82</v>
      </c>
      <c r="S54" s="22">
        <f>SUM(S47:S53)</f>
        <v>0</v>
      </c>
    </row>
    <row r="55" spans="1:19" ht="13.5" thickTop="1">
      <c r="A55" s="15">
        <f t="shared" si="0"/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0"/>
        <v>41</v>
      </c>
      <c r="B57" s="4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0"/>
        <v>45</v>
      </c>
      <c r="B61" s="4"/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5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5" t="s">
        <v>46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4" t="s">
        <v>47</v>
      </c>
      <c r="C66" s="3">
        <f>SUM(M66:O66)</f>
        <v>0</v>
      </c>
      <c r="D66" s="3">
        <f>SUM(Q66:S66)</f>
        <v>0</v>
      </c>
      <c r="E66" s="3"/>
      <c r="F66" s="3"/>
      <c r="G66" s="3">
        <f>ROUND(SUM(C66:F66)/2,0)</f>
        <v>0</v>
      </c>
      <c r="H66" s="3"/>
      <c r="I66" s="3"/>
      <c r="J66" s="3">
        <f>(+N66+R66)/2</f>
        <v>0</v>
      </c>
      <c r="K66" s="3"/>
      <c r="L66" s="3"/>
      <c r="M66" s="30"/>
      <c r="N66" s="30">
        <v>0</v>
      </c>
      <c r="O66" s="30"/>
      <c r="P66" s="3"/>
      <c r="Q66" s="30"/>
      <c r="R66" s="30">
        <v>0</v>
      </c>
      <c r="S66" s="30"/>
    </row>
    <row r="67" spans="1:19" ht="12.75">
      <c r="A67" s="15">
        <f t="shared" si="0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thickBot="1">
      <c r="A69" s="15">
        <f t="shared" si="0"/>
        <v>53</v>
      </c>
      <c r="B69" s="5" t="s">
        <v>48</v>
      </c>
      <c r="C69" s="16">
        <f>SUM(C66:C68)</f>
        <v>0</v>
      </c>
      <c r="D69" s="16">
        <f>SUM(D66:D68)</f>
        <v>0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0</v>
      </c>
      <c r="J69" s="16">
        <f>SUM(J66:J68)</f>
        <v>0</v>
      </c>
      <c r="K69" s="16">
        <f>SUM(K66:K68)</f>
        <v>0</v>
      </c>
      <c r="L69" s="16"/>
      <c r="M69" s="16">
        <f>SUM(M66:M68)</f>
        <v>0</v>
      </c>
      <c r="N69" s="16">
        <f>SUM(N66:N68)</f>
        <v>0</v>
      </c>
      <c r="O69" s="16">
        <f>SUM(O66:O68)</f>
        <v>0</v>
      </c>
      <c r="P69" s="3"/>
      <c r="Q69" s="16">
        <f>SUM(Q66:Q68)</f>
        <v>0</v>
      </c>
      <c r="R69" s="16">
        <f>SUM(R66:R68)</f>
        <v>0</v>
      </c>
      <c r="S69" s="16">
        <f>SUM(S66:S68)</f>
        <v>0</v>
      </c>
    </row>
    <row r="70" spans="1:19" ht="13.5" thickTop="1">
      <c r="A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"/>
      <c r="Q70" s="17"/>
      <c r="R70" s="17"/>
      <c r="S70" s="17"/>
    </row>
    <row r="71" spans="1:19" ht="12.75">
      <c r="A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79</v>
      </c>
      <c r="G1" s="5"/>
      <c r="H1" s="5"/>
      <c r="I1" s="5"/>
      <c r="J1" s="5"/>
      <c r="K1" s="5"/>
      <c r="L1" s="5"/>
      <c r="T1" s="25"/>
    </row>
    <row r="2" spans="2:20" ht="12.75">
      <c r="B2" s="19" t="s">
        <v>61</v>
      </c>
      <c r="G2" s="4"/>
      <c r="H2" s="4"/>
      <c r="I2" s="4"/>
      <c r="J2" s="4"/>
      <c r="K2" s="4"/>
      <c r="L2" s="4"/>
      <c r="T2" s="4"/>
    </row>
    <row r="3" ht="12.75">
      <c r="B3" s="19" t="s">
        <v>87</v>
      </c>
    </row>
    <row r="4" ht="12.75">
      <c r="B4" s="15"/>
    </row>
    <row r="5" ht="12.75">
      <c r="B5" s="8"/>
    </row>
    <row r="6" spans="7:12" ht="12.75">
      <c r="G6" s="7" t="s">
        <v>62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88</v>
      </c>
      <c r="N10" s="9"/>
      <c r="O10" s="9"/>
      <c r="Q10" s="23" t="s">
        <v>59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89</v>
      </c>
      <c r="D13" s="2" t="s">
        <v>58</v>
      </c>
      <c r="E13" s="2" t="s">
        <v>89</v>
      </c>
      <c r="F13" s="2" t="s">
        <v>58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6"/>
      <c r="B15" s="27" t="s">
        <v>63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8">
        <v>1</v>
      </c>
      <c r="B17" s="27" t="s">
        <v>64</v>
      </c>
      <c r="C17" s="3">
        <f>SUM(M17:O17)</f>
        <v>12923.69</v>
      </c>
      <c r="D17" s="3">
        <f>SUM(Q17:S17)</f>
        <v>1090.16</v>
      </c>
      <c r="E17" s="3"/>
      <c r="F17" s="3"/>
      <c r="G17" s="3">
        <f>ROUND(SUM(C17:F17)/2,0)</f>
        <v>7007</v>
      </c>
      <c r="H17" s="3"/>
      <c r="I17" s="3">
        <f aca="true" t="shared" si="0" ref="I17:K18">(+M17+Q17)/2</f>
        <v>0</v>
      </c>
      <c r="J17" s="3">
        <f>ROUND((+N17+R17)/2,0)</f>
        <v>7007</v>
      </c>
      <c r="K17" s="3">
        <f t="shared" si="0"/>
        <v>0</v>
      </c>
      <c r="L17" s="3"/>
      <c r="M17" s="3"/>
      <c r="N17" s="3">
        <v>12923.69</v>
      </c>
      <c r="O17" s="3"/>
      <c r="P17" s="3"/>
      <c r="Q17" s="3"/>
      <c r="R17" s="3">
        <v>1090.16</v>
      </c>
      <c r="S17" s="3"/>
      <c r="T17" s="3"/>
    </row>
    <row r="18" spans="1:20" ht="12.75">
      <c r="A18" s="28">
        <f aca="true" t="shared" si="1" ref="A18:A31">A17+1</f>
        <v>2</v>
      </c>
      <c r="B18" s="27" t="s">
        <v>65</v>
      </c>
      <c r="C18" s="3">
        <f>SUM(M18:O18)</f>
        <v>0</v>
      </c>
      <c r="D18" s="3">
        <f>SUM(Q18:S18)</f>
        <v>798</v>
      </c>
      <c r="E18" s="3"/>
      <c r="F18" s="3"/>
      <c r="G18" s="3">
        <f>ROUND(SUM(C18:F18)/2,0)</f>
        <v>399</v>
      </c>
      <c r="H18" s="3"/>
      <c r="I18" s="3">
        <f t="shared" si="0"/>
        <v>0</v>
      </c>
      <c r="J18" s="3">
        <f>ROUND((+N18+R18)/2,0)</f>
        <v>399</v>
      </c>
      <c r="K18" s="3">
        <f t="shared" si="0"/>
        <v>0</v>
      </c>
      <c r="L18" s="3"/>
      <c r="M18" s="3"/>
      <c r="N18" s="3">
        <v>0</v>
      </c>
      <c r="O18" s="3"/>
      <c r="P18" s="3"/>
      <c r="Q18" s="3"/>
      <c r="R18" s="3">
        <v>798</v>
      </c>
      <c r="S18" s="3"/>
      <c r="T18" s="3"/>
    </row>
    <row r="19" spans="1:20" ht="12.75">
      <c r="A19" s="28">
        <f t="shared" si="1"/>
        <v>3</v>
      </c>
      <c r="B19" s="27" t="s">
        <v>53</v>
      </c>
      <c r="C19" s="3">
        <f>SUM(M19:O19)</f>
        <v>20329.45</v>
      </c>
      <c r="D19" s="3">
        <f>SUM(Q19:S19)</f>
        <v>181.35</v>
      </c>
      <c r="E19" s="3"/>
      <c r="F19" s="3"/>
      <c r="G19" s="3">
        <f>ROUND(SUM(C19:F19)/2,0)</f>
        <v>10255</v>
      </c>
      <c r="H19" s="3"/>
      <c r="I19" s="3">
        <f>(+M19+Q19)/2</f>
        <v>0</v>
      </c>
      <c r="J19" s="3">
        <f>ROUND((+N19+R19)/2,0)</f>
        <v>10255</v>
      </c>
      <c r="K19" s="3">
        <f>(+O19+S19)/2</f>
        <v>0</v>
      </c>
      <c r="L19" s="3"/>
      <c r="M19" s="3"/>
      <c r="N19" s="3">
        <v>20329.45</v>
      </c>
      <c r="O19" s="3"/>
      <c r="P19" s="3"/>
      <c r="Q19" s="3"/>
      <c r="R19" s="3">
        <v>181.35</v>
      </c>
      <c r="S19" s="3"/>
      <c r="T19" s="3"/>
    </row>
    <row r="20" spans="1:20" ht="12.75">
      <c r="A20" s="28">
        <f t="shared" si="1"/>
        <v>4</v>
      </c>
      <c r="B20" s="3" t="s">
        <v>90</v>
      </c>
      <c r="C20" s="3">
        <f>SUM(M20:O20)</f>
        <v>593</v>
      </c>
      <c r="D20" s="3">
        <f>SUM(Q20:S20)</f>
        <v>0</v>
      </c>
      <c r="E20" s="3"/>
      <c r="F20" s="3"/>
      <c r="G20" s="3">
        <f>ROUND(SUM(C20:F20)/2,0)</f>
        <v>297</v>
      </c>
      <c r="H20" s="3"/>
      <c r="I20" s="3">
        <f>(+M20+Q20)/2</f>
        <v>0</v>
      </c>
      <c r="J20" s="3">
        <f>ROUND((+N20+R20)/2,0)</f>
        <v>297</v>
      </c>
      <c r="K20" s="3">
        <f>(+O20+S20)/2</f>
        <v>0</v>
      </c>
      <c r="L20" s="3"/>
      <c r="M20" s="3"/>
      <c r="N20" s="3">
        <v>593</v>
      </c>
      <c r="O20" s="3"/>
      <c r="P20" s="3"/>
      <c r="Q20" s="3"/>
      <c r="R20" s="3">
        <v>0</v>
      </c>
      <c r="S20" s="3"/>
      <c r="T20" s="3"/>
    </row>
    <row r="21" spans="1:20" ht="12.75">
      <c r="A21" s="28">
        <f t="shared" si="1"/>
        <v>5</v>
      </c>
      <c r="B21" s="3" t="s">
        <v>66</v>
      </c>
      <c r="C21" s="3">
        <f>SUM(M21:O21)</f>
        <v>0</v>
      </c>
      <c r="D21" s="3">
        <f>SUM(Q21:S21)</f>
        <v>14455</v>
      </c>
      <c r="E21" s="3"/>
      <c r="F21" s="3"/>
      <c r="G21" s="3">
        <f>ROUND(SUM(C21:F21)/2,0)</f>
        <v>7228</v>
      </c>
      <c r="H21" s="3"/>
      <c r="I21" s="3">
        <f>(+M21+Q21)/2</f>
        <v>0</v>
      </c>
      <c r="J21" s="3">
        <f>ROUND((+N21+R21)/2,0)</f>
        <v>7228</v>
      </c>
      <c r="K21" s="3">
        <f>(+O21+S21)/2</f>
        <v>0</v>
      </c>
      <c r="L21" s="3"/>
      <c r="M21" s="3"/>
      <c r="N21" s="3">
        <v>0</v>
      </c>
      <c r="O21" s="3"/>
      <c r="P21" s="3"/>
      <c r="Q21" s="3"/>
      <c r="R21" s="3">
        <v>14455</v>
      </c>
      <c r="S21" s="3"/>
      <c r="T21" s="3"/>
    </row>
    <row r="22" spans="1:20" ht="12.75">
      <c r="A22" s="28">
        <f t="shared" si="1"/>
        <v>6</v>
      </c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8">
        <f t="shared" si="1"/>
        <v>7</v>
      </c>
      <c r="B23" s="3" t="s">
        <v>29</v>
      </c>
      <c r="C23" s="3">
        <v>133.61</v>
      </c>
      <c r="D23" s="3">
        <v>142.71</v>
      </c>
      <c r="E23" s="3">
        <f aca="true" t="shared" si="2" ref="E23:F28">-C23</f>
        <v>-133.61</v>
      </c>
      <c r="F23" s="3">
        <f t="shared" si="2"/>
        <v>-142.71</v>
      </c>
      <c r="G23" s="3">
        <f aca="true" t="shared" si="3" ref="G23:G29">ROUND(SUM(C23:F23)/2,0)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8">
        <f t="shared" si="1"/>
        <v>8</v>
      </c>
      <c r="B24" s="3" t="s">
        <v>67</v>
      </c>
      <c r="C24" s="3">
        <v>0</v>
      </c>
      <c r="D24" s="3">
        <v>0</v>
      </c>
      <c r="E24" s="3">
        <f t="shared" si="2"/>
        <v>0</v>
      </c>
      <c r="F24" s="3">
        <f t="shared" si="2"/>
        <v>0</v>
      </c>
      <c r="G24" s="3">
        <f t="shared" si="3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8">
        <f t="shared" si="1"/>
        <v>9</v>
      </c>
      <c r="B25" s="3" t="s">
        <v>68</v>
      </c>
      <c r="C25" s="3">
        <v>0</v>
      </c>
      <c r="D25" s="3">
        <v>0</v>
      </c>
      <c r="E25" s="3">
        <f t="shared" si="2"/>
        <v>0</v>
      </c>
      <c r="F25" s="3">
        <f t="shared" si="2"/>
        <v>0</v>
      </c>
      <c r="G25" s="3">
        <f t="shared" si="3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8">
        <f t="shared" si="1"/>
        <v>10</v>
      </c>
      <c r="B26" s="3" t="s">
        <v>69</v>
      </c>
      <c r="C26" s="3">
        <v>0</v>
      </c>
      <c r="D26" s="3">
        <v>0</v>
      </c>
      <c r="E26" s="3">
        <f t="shared" si="2"/>
        <v>0</v>
      </c>
      <c r="F26" s="3">
        <f t="shared" si="2"/>
        <v>0</v>
      </c>
      <c r="G26" s="3">
        <f t="shared" si="3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8">
        <f t="shared" si="1"/>
        <v>11</v>
      </c>
      <c r="B27" s="27" t="s">
        <v>70</v>
      </c>
      <c r="C27" s="3">
        <v>0</v>
      </c>
      <c r="D27" s="3">
        <v>0</v>
      </c>
      <c r="E27" s="3">
        <f t="shared" si="2"/>
        <v>0</v>
      </c>
      <c r="F27" s="3">
        <f t="shared" si="2"/>
        <v>0</v>
      </c>
      <c r="G27" s="3">
        <f t="shared" si="3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8">
        <f t="shared" si="1"/>
        <v>12</v>
      </c>
      <c r="B28" s="27" t="s">
        <v>71</v>
      </c>
      <c r="C28" s="3">
        <v>0</v>
      </c>
      <c r="D28" s="3">
        <v>0</v>
      </c>
      <c r="E28" s="3">
        <f t="shared" si="2"/>
        <v>0</v>
      </c>
      <c r="F28" s="3">
        <f t="shared" si="2"/>
        <v>0</v>
      </c>
      <c r="G28" s="3">
        <f t="shared" si="3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8">
        <f t="shared" si="1"/>
        <v>13</v>
      </c>
      <c r="B29" s="27" t="s">
        <v>72</v>
      </c>
      <c r="C29" s="3">
        <f>SUM(M29:O29)</f>
        <v>15387.65</v>
      </c>
      <c r="D29" s="3">
        <f>SUM(Q29:S29)</f>
        <v>11361.9</v>
      </c>
      <c r="E29" s="3"/>
      <c r="F29" s="3"/>
      <c r="G29" s="3">
        <f t="shared" si="3"/>
        <v>13375</v>
      </c>
      <c r="H29" s="3"/>
      <c r="I29" s="29">
        <f>(+M29+Q29)/2</f>
        <v>0</v>
      </c>
      <c r="J29" s="29">
        <f>(+N29+R29)/2</f>
        <v>13374.775</v>
      </c>
      <c r="K29" s="29">
        <f>(+O29+S29)/2</f>
        <v>0</v>
      </c>
      <c r="L29" s="3"/>
      <c r="M29" s="3"/>
      <c r="N29" s="3">
        <v>15387.65</v>
      </c>
      <c r="O29" s="3"/>
      <c r="P29" s="3"/>
      <c r="Q29" s="3"/>
      <c r="R29" s="3">
        <v>11361.9</v>
      </c>
      <c r="S29" s="3"/>
      <c r="T29" s="3"/>
    </row>
    <row r="30" spans="1:20" ht="12.75">
      <c r="A30" s="28">
        <f t="shared" si="1"/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5" thickBot="1">
      <c r="A31" s="28">
        <f t="shared" si="1"/>
        <v>15</v>
      </c>
      <c r="B31" s="27" t="s">
        <v>73</v>
      </c>
      <c r="C31" s="16">
        <f>SUM(C17:C30)</f>
        <v>49367.4</v>
      </c>
      <c r="D31" s="16">
        <f>SUM(D17:D30)</f>
        <v>28029.120000000003</v>
      </c>
      <c r="E31" s="16">
        <f>SUM(E17:E30)</f>
        <v>-133.61</v>
      </c>
      <c r="F31" s="16">
        <f>SUM(F17:F30)</f>
        <v>-142.71</v>
      </c>
      <c r="G31" s="16">
        <f>SUM(G17:G30)</f>
        <v>38561</v>
      </c>
      <c r="H31" s="16"/>
      <c r="I31" s="16">
        <f>SUM(I17:I30)</f>
        <v>0</v>
      </c>
      <c r="J31" s="16">
        <f>SUM(J17:J30)</f>
        <v>38560.775</v>
      </c>
      <c r="K31" s="16">
        <f>SUM(K17:K30)</f>
        <v>0</v>
      </c>
      <c r="L31" s="16"/>
      <c r="M31" s="16">
        <f>SUM(M17:M30)</f>
        <v>0</v>
      </c>
      <c r="N31" s="16">
        <f>SUM(N17:N30)</f>
        <v>49233.79</v>
      </c>
      <c r="O31" s="16">
        <f>SUM(O17:O30)</f>
        <v>0</v>
      </c>
      <c r="P31" s="3"/>
      <c r="Q31" s="16">
        <f>SUM(Q17:Q30)</f>
        <v>0</v>
      </c>
      <c r="R31" s="16">
        <f>SUM(R17:R30)</f>
        <v>27886.410000000003</v>
      </c>
      <c r="S31" s="16">
        <f>SUM(S17:S30)</f>
        <v>0</v>
      </c>
      <c r="T31" s="3"/>
    </row>
    <row r="32" spans="1:20" ht="13.5" thickTop="1">
      <c r="A32" s="26"/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3"/>
    </row>
    <row r="33" spans="1:20" ht="12.75">
      <c r="A33" s="2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"/>
      <c r="B35" s="3"/>
      <c r="C35" s="2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6"/>
      <c r="B36" s="3"/>
      <c r="C36" s="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4"/>
  <sheetViews>
    <sheetView showOutlineSymbols="0" zoomScale="87" zoomScaleNormal="87" zoomScalePageLayoutView="0" workbookViewId="0" topLeftCell="A1">
      <pane xSplit="2" ySplit="13" topLeftCell="Q5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4.7109375" style="6" customWidth="1"/>
    <col min="2" max="2" width="54.851562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19" t="s">
        <v>81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87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59</v>
      </c>
      <c r="N10" s="9"/>
      <c r="O10" s="9"/>
      <c r="Q10" s="23" t="s">
        <v>88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58</v>
      </c>
      <c r="D13" s="2" t="s">
        <v>89</v>
      </c>
      <c r="E13" s="2" t="str">
        <f>C13</f>
        <v>OF 12-31-13</v>
      </c>
      <c r="F13" s="2" t="str">
        <f>D13</f>
        <v>OF 12-31-14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0"/>
      <c r="N17" s="30">
        <v>0</v>
      </c>
      <c r="O17" s="30"/>
      <c r="P17" s="3"/>
      <c r="Q17" s="30"/>
      <c r="R17" s="30">
        <v>0</v>
      </c>
      <c r="S17" s="30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72">A18+1</f>
        <v>3</v>
      </c>
      <c r="B19" s="5" t="s">
        <v>51</v>
      </c>
      <c r="C19" s="30">
        <v>0</v>
      </c>
      <c r="D19" s="30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0">
        <v>0</v>
      </c>
      <c r="D20" s="30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0">
        <v>0</v>
      </c>
      <c r="D21" s="30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98253940.47</v>
      </c>
      <c r="D28" s="3">
        <f aca="true" t="shared" si="2" ref="D28:D33">SUM(Q28:S28)</f>
        <v>213715380.9</v>
      </c>
      <c r="E28" s="3"/>
      <c r="F28" s="3"/>
      <c r="G28" s="3">
        <f aca="true" t="shared" si="3" ref="G28:G35">ROUND(SUM(C28:F28)/2,0)</f>
        <v>155984661</v>
      </c>
      <c r="H28" s="3"/>
      <c r="I28" s="3"/>
      <c r="J28" s="3">
        <f>ROUND((+N28+R28)/2,0)</f>
        <v>155984661</v>
      </c>
      <c r="K28" s="3"/>
      <c r="L28" s="3"/>
      <c r="M28" s="30"/>
      <c r="N28" s="30">
        <v>98253940.47</v>
      </c>
      <c r="O28" s="30"/>
      <c r="P28" s="3"/>
      <c r="Q28" s="30"/>
      <c r="R28" s="30">
        <v>213715380.9</v>
      </c>
      <c r="S28" s="30"/>
    </row>
    <row r="29" spans="1:19" ht="12.75">
      <c r="A29" s="15">
        <f t="shared" si="0"/>
        <v>13</v>
      </c>
      <c r="B29" s="5" t="s">
        <v>91</v>
      </c>
      <c r="C29" s="3">
        <f>SUM(M29:O29)</f>
        <v>0</v>
      </c>
      <c r="D29" s="3">
        <f t="shared" si="2"/>
        <v>9672.6</v>
      </c>
      <c r="E29" s="3"/>
      <c r="F29" s="3"/>
      <c r="G29" s="3">
        <f t="shared" si="3"/>
        <v>4836</v>
      </c>
      <c r="H29" s="3"/>
      <c r="I29" s="3"/>
      <c r="J29" s="3">
        <f>ROUND((+N29+R29)/2,0)</f>
        <v>4836</v>
      </c>
      <c r="K29" s="3"/>
      <c r="L29" s="3"/>
      <c r="M29" s="30"/>
      <c r="N29" s="30">
        <v>0</v>
      </c>
      <c r="O29" s="30"/>
      <c r="P29" s="3"/>
      <c r="Q29" s="30"/>
      <c r="R29" s="30">
        <v>9672.6</v>
      </c>
      <c r="S29" s="30"/>
    </row>
    <row r="30" spans="1:19" ht="12.75">
      <c r="A30" s="15">
        <f t="shared" si="0"/>
        <v>14</v>
      </c>
      <c r="B30" s="5" t="s">
        <v>60</v>
      </c>
      <c r="C30" s="3">
        <f>SUM(M30:O30)</f>
        <v>2091216.23</v>
      </c>
      <c r="D30" s="3">
        <f t="shared" si="2"/>
        <v>4564420.65</v>
      </c>
      <c r="E30" s="3"/>
      <c r="F30" s="3"/>
      <c r="G30" s="3">
        <f t="shared" si="3"/>
        <v>3327818</v>
      </c>
      <c r="H30" s="3"/>
      <c r="I30" s="3"/>
      <c r="J30" s="3">
        <f>ROUND((+N30+R30)/2,0)</f>
        <v>3327818</v>
      </c>
      <c r="K30" s="3"/>
      <c r="L30" s="3"/>
      <c r="M30" s="30"/>
      <c r="N30" s="30">
        <v>2091216.23</v>
      </c>
      <c r="O30" s="30"/>
      <c r="P30" s="3"/>
      <c r="Q30" s="30"/>
      <c r="R30" s="30">
        <v>4564420.65</v>
      </c>
      <c r="S30" s="30"/>
    </row>
    <row r="31" spans="1:19" ht="12.75">
      <c r="A31" s="15">
        <f t="shared" si="0"/>
        <v>15</v>
      </c>
      <c r="B31" s="5" t="s">
        <v>75</v>
      </c>
      <c r="C31" s="3">
        <f>SUM(M31:O31)</f>
        <v>0</v>
      </c>
      <c r="D31" s="3">
        <f t="shared" si="2"/>
        <v>0</v>
      </c>
      <c r="E31" s="3"/>
      <c r="F31" s="3"/>
      <c r="G31" s="3">
        <f t="shared" si="3"/>
        <v>0</v>
      </c>
      <c r="H31" s="3"/>
      <c r="I31" s="3"/>
      <c r="J31" s="3">
        <f>ROUND((+N31+R31)/2,0)</f>
        <v>0</v>
      </c>
      <c r="K31" s="3"/>
      <c r="L31" s="3"/>
      <c r="M31" s="30"/>
      <c r="N31" s="30">
        <v>0</v>
      </c>
      <c r="O31" s="30"/>
      <c r="P31" s="3"/>
      <c r="Q31" s="30"/>
      <c r="R31" s="30">
        <v>0</v>
      </c>
      <c r="S31" s="30"/>
    </row>
    <row r="32" spans="1:19" ht="12.75">
      <c r="A32" s="15">
        <f t="shared" si="0"/>
        <v>16</v>
      </c>
      <c r="B32" s="24" t="s">
        <v>82</v>
      </c>
      <c r="C32" s="3">
        <f>SUM(M32:O32)</f>
        <v>151.9</v>
      </c>
      <c r="D32" s="3">
        <f t="shared" si="2"/>
        <v>38.85</v>
      </c>
      <c r="E32" s="3"/>
      <c r="F32" s="3"/>
      <c r="G32" s="3">
        <f>ROUND(SUM(C32:F32)/2,0)</f>
        <v>95</v>
      </c>
      <c r="H32" s="3"/>
      <c r="I32" s="3"/>
      <c r="J32" s="3">
        <f>ROUND((+N32+R32)/2,0)</f>
        <v>95</v>
      </c>
      <c r="K32" s="3"/>
      <c r="L32" s="3"/>
      <c r="M32" s="30"/>
      <c r="N32" s="30">
        <v>151.9</v>
      </c>
      <c r="O32" s="30"/>
      <c r="P32" s="3"/>
      <c r="Q32" s="30"/>
      <c r="R32" s="30">
        <v>38.85</v>
      </c>
      <c r="S32" s="30"/>
    </row>
    <row r="33" spans="1:19" ht="12.75">
      <c r="A33" s="15">
        <f t="shared" si="0"/>
        <v>17</v>
      </c>
      <c r="B33" s="4" t="s">
        <v>29</v>
      </c>
      <c r="C33" s="30">
        <f>SUM(P33:R33)</f>
        <v>0</v>
      </c>
      <c r="D33" s="30">
        <f t="shared" si="2"/>
        <v>0</v>
      </c>
      <c r="E33" s="3">
        <f aca="true" t="shared" si="4" ref="E33:F35">-C33</f>
        <v>0</v>
      </c>
      <c r="F33" s="3">
        <f t="shared" si="4"/>
        <v>0</v>
      </c>
      <c r="G33" s="3">
        <f t="shared" si="3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5">
        <f t="shared" si="0"/>
        <v>18</v>
      </c>
      <c r="B34" s="4" t="s">
        <v>34</v>
      </c>
      <c r="C34" s="30">
        <v>11538993.14</v>
      </c>
      <c r="D34" s="30">
        <v>19845927.34</v>
      </c>
      <c r="E34" s="3">
        <f t="shared" si="4"/>
        <v>-11538993.14</v>
      </c>
      <c r="F34" s="3">
        <f t="shared" si="4"/>
        <v>-19845927.34</v>
      </c>
      <c r="G34" s="3">
        <f t="shared" si="3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5">
        <f t="shared" si="0"/>
        <v>19</v>
      </c>
      <c r="B35" s="4" t="s">
        <v>35</v>
      </c>
      <c r="C35" s="30">
        <v>0</v>
      </c>
      <c r="D35" s="30">
        <v>0</v>
      </c>
      <c r="E35" s="3">
        <f t="shared" si="4"/>
        <v>0</v>
      </c>
      <c r="F35" s="3">
        <f t="shared" si="4"/>
        <v>0</v>
      </c>
      <c r="G35" s="3">
        <f t="shared" si="3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5">
        <f t="shared" si="0"/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5" thickBot="1">
      <c r="A37" s="15">
        <f t="shared" si="0"/>
        <v>21</v>
      </c>
      <c r="B37" s="4" t="s">
        <v>36</v>
      </c>
      <c r="C37" s="16">
        <f>SUM(C28:C36)</f>
        <v>111884301.74000001</v>
      </c>
      <c r="D37" s="16">
        <f>SUM(D28:D36)</f>
        <v>238135440.34</v>
      </c>
      <c r="E37" s="16">
        <f>SUM(E28:E36)</f>
        <v>-11538993.14</v>
      </c>
      <c r="F37" s="16">
        <f>SUM(F28:F36)</f>
        <v>-19845927.34</v>
      </c>
      <c r="G37" s="16">
        <f>SUM(G28:G36)</f>
        <v>159317410</v>
      </c>
      <c r="H37" s="16"/>
      <c r="I37" s="16">
        <f>SUM(I28:I36)</f>
        <v>0</v>
      </c>
      <c r="J37" s="16">
        <f>SUM(J28:J36)</f>
        <v>159317410</v>
      </c>
      <c r="K37" s="16">
        <f>SUM(K28:K36)</f>
        <v>0</v>
      </c>
      <c r="L37" s="16"/>
      <c r="M37" s="16">
        <f>SUM(M28:M36)</f>
        <v>0</v>
      </c>
      <c r="N37" s="16">
        <f>SUM(N28:N36)</f>
        <v>100345308.60000001</v>
      </c>
      <c r="O37" s="16">
        <f>SUM(O28:O36)</f>
        <v>0</v>
      </c>
      <c r="P37" s="3"/>
      <c r="Q37" s="16">
        <f>SUM(Q28:Q36)</f>
        <v>0</v>
      </c>
      <c r="R37" s="16">
        <f>SUM(R28:R36)</f>
        <v>218289513</v>
      </c>
      <c r="S37" s="16">
        <f>SUM(S28:S36)</f>
        <v>0</v>
      </c>
    </row>
    <row r="38" spans="1:19" ht="13.5" thickTop="1">
      <c r="A38" s="15">
        <f t="shared" si="0"/>
        <v>22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</row>
    <row r="39" spans="1:19" ht="12.75">
      <c r="A39" s="15">
        <f t="shared" si="0"/>
        <v>23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0"/>
        <v>24</v>
      </c>
      <c r="B40" s="5" t="s">
        <v>37</v>
      </c>
      <c r="C40" s="3" t="s">
        <v>38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0"/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5" t="s">
        <v>54</v>
      </c>
      <c r="C42" s="3">
        <f>SUM(M42:O42)</f>
        <v>4687</v>
      </c>
      <c r="D42" s="3">
        <f>SUM(Q42:S42)</f>
        <v>0</v>
      </c>
      <c r="E42" s="3"/>
      <c r="F42" s="3"/>
      <c r="G42" s="3">
        <f aca="true" t="shared" si="5" ref="G42:G48">ROUND(SUM(C42:F42)/2,0)</f>
        <v>2344</v>
      </c>
      <c r="H42" s="3"/>
      <c r="I42" s="3"/>
      <c r="J42" s="3">
        <f aca="true" t="shared" si="6" ref="J42:J48">ROUND((+N42+R42)/2,0)</f>
        <v>2344</v>
      </c>
      <c r="K42" s="3"/>
      <c r="L42" s="3"/>
      <c r="M42" s="30"/>
      <c r="N42" s="30">
        <v>4687</v>
      </c>
      <c r="O42" s="30"/>
      <c r="P42" s="3"/>
      <c r="Q42" s="30"/>
      <c r="R42" s="30">
        <v>0</v>
      </c>
      <c r="S42" s="30"/>
    </row>
    <row r="43" spans="1:19" ht="12.75">
      <c r="A43" s="15">
        <f t="shared" si="0"/>
        <v>27</v>
      </c>
      <c r="B43" s="24" t="s">
        <v>75</v>
      </c>
      <c r="C43" s="3">
        <f>SUM(M43:O43)</f>
        <v>562738.54</v>
      </c>
      <c r="D43" s="3">
        <f>SUM(Q43:S43)</f>
        <v>1036865</v>
      </c>
      <c r="E43" s="3"/>
      <c r="F43" s="3"/>
      <c r="G43" s="3">
        <f>ROUND(SUM(C43:F43)/2,0)</f>
        <v>799802</v>
      </c>
      <c r="H43" s="3"/>
      <c r="I43" s="3"/>
      <c r="J43" s="3">
        <f>ROUND((+N43+R43)/2,0)</f>
        <v>799802</v>
      </c>
      <c r="K43" s="3"/>
      <c r="L43" s="3"/>
      <c r="M43" s="30"/>
      <c r="N43" s="30">
        <v>562738.54</v>
      </c>
      <c r="O43" s="30"/>
      <c r="P43" s="3"/>
      <c r="Q43" s="30"/>
      <c r="R43" s="30">
        <v>1036865</v>
      </c>
      <c r="S43" s="30"/>
    </row>
    <row r="44" spans="1:19" ht="12.75">
      <c r="A44" s="15">
        <f t="shared" si="0"/>
        <v>28</v>
      </c>
      <c r="B44" s="5" t="s">
        <v>49</v>
      </c>
      <c r="C44" s="30">
        <v>0</v>
      </c>
      <c r="D44" s="30">
        <v>0</v>
      </c>
      <c r="E44" s="3">
        <f aca="true" t="shared" si="7" ref="E44:F48">-C44</f>
        <v>0</v>
      </c>
      <c r="F44" s="3">
        <f t="shared" si="7"/>
        <v>0</v>
      </c>
      <c r="G44" s="3">
        <f t="shared" si="5"/>
        <v>0</v>
      </c>
      <c r="H44" s="3"/>
      <c r="I44" s="3"/>
      <c r="J44" s="3">
        <f t="shared" si="6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4" t="s">
        <v>39</v>
      </c>
      <c r="C45" s="30">
        <v>6213304.01</v>
      </c>
      <c r="D45" s="30">
        <v>10686268.57</v>
      </c>
      <c r="E45" s="3">
        <f t="shared" si="7"/>
        <v>-6213304.01</v>
      </c>
      <c r="F45" s="3">
        <f t="shared" si="7"/>
        <v>-10686268.57</v>
      </c>
      <c r="G45" s="3">
        <f t="shared" si="5"/>
        <v>0</v>
      </c>
      <c r="H45" s="3"/>
      <c r="I45" s="3"/>
      <c r="J45" s="3">
        <f t="shared" si="6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B46" s="4" t="s">
        <v>40</v>
      </c>
      <c r="C46" s="30">
        <v>0</v>
      </c>
      <c r="D46" s="30">
        <v>0</v>
      </c>
      <c r="E46" s="3">
        <f t="shared" si="7"/>
        <v>0</v>
      </c>
      <c r="F46" s="3">
        <f t="shared" si="7"/>
        <v>0</v>
      </c>
      <c r="G46" s="3">
        <f t="shared" si="5"/>
        <v>0</v>
      </c>
      <c r="H46" s="3"/>
      <c r="I46" s="3"/>
      <c r="J46" s="3">
        <f t="shared" si="6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5">
        <f t="shared" si="0"/>
        <v>31</v>
      </c>
      <c r="B47" s="4" t="s">
        <v>41</v>
      </c>
      <c r="C47" s="30">
        <v>0</v>
      </c>
      <c r="D47" s="30">
        <v>0</v>
      </c>
      <c r="E47" s="3">
        <f t="shared" si="7"/>
        <v>0</v>
      </c>
      <c r="F47" s="3">
        <f t="shared" si="7"/>
        <v>0</v>
      </c>
      <c r="G47" s="3">
        <f t="shared" si="5"/>
        <v>0</v>
      </c>
      <c r="H47" s="3"/>
      <c r="I47" s="3"/>
      <c r="J47" s="3">
        <f t="shared" si="6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0"/>
        <v>32</v>
      </c>
      <c r="B48" s="5" t="s">
        <v>52</v>
      </c>
      <c r="C48" s="30">
        <v>0</v>
      </c>
      <c r="D48" s="30">
        <v>0</v>
      </c>
      <c r="E48" s="3">
        <f t="shared" si="7"/>
        <v>0</v>
      </c>
      <c r="F48" s="3">
        <f t="shared" si="7"/>
        <v>0</v>
      </c>
      <c r="G48" s="3">
        <f t="shared" si="5"/>
        <v>0</v>
      </c>
      <c r="H48" s="3"/>
      <c r="I48" s="3"/>
      <c r="J48" s="3">
        <f t="shared" si="6"/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3.5" thickBot="1">
      <c r="A50" s="15">
        <f t="shared" si="0"/>
        <v>34</v>
      </c>
      <c r="B50" s="4"/>
      <c r="C50" s="16">
        <f>SUM(C42:C49)</f>
        <v>6780729.55</v>
      </c>
      <c r="D50" s="16">
        <f>SUM(D42:D49)</f>
        <v>11723133.57</v>
      </c>
      <c r="E50" s="16">
        <f>SUM(E42:E49)</f>
        <v>-6213304.01</v>
      </c>
      <c r="F50" s="16">
        <f>SUM(F42:F49)</f>
        <v>-10686268.57</v>
      </c>
      <c r="G50" s="16">
        <f>SUM(G42:G49)</f>
        <v>802146</v>
      </c>
      <c r="H50" s="16"/>
      <c r="I50" s="16">
        <f>SUM(I42:I49)</f>
        <v>0</v>
      </c>
      <c r="J50" s="16">
        <f>SUM(J42:J49)</f>
        <v>802146</v>
      </c>
      <c r="K50" s="16">
        <f>SUM(K42:K49)</f>
        <v>0</v>
      </c>
      <c r="L50" s="16"/>
      <c r="M50" s="16">
        <f>SUM(M42:M49)</f>
        <v>0</v>
      </c>
      <c r="N50" s="16">
        <f>SUM(N42:N49)</f>
        <v>567425.54</v>
      </c>
      <c r="O50" s="16">
        <f>SUM(O42:O49)</f>
        <v>0</v>
      </c>
      <c r="P50" s="3"/>
      <c r="Q50" s="16">
        <f>SUM(Q42:Q49)</f>
        <v>0</v>
      </c>
      <c r="R50" s="16">
        <f>SUM(R42:R49)</f>
        <v>1036865</v>
      </c>
      <c r="S50" s="16">
        <f>SUM(S42:S49)</f>
        <v>0</v>
      </c>
    </row>
    <row r="51" spans="1:19" ht="13.5" thickTop="1">
      <c r="A51" s="15">
        <f t="shared" si="0"/>
        <v>35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</row>
    <row r="52" spans="1:19" ht="12.75">
      <c r="A52" s="15">
        <f t="shared" si="0"/>
        <v>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P53" s="3"/>
      <c r="Q53" s="3"/>
      <c r="R53" s="3"/>
      <c r="S53" s="3"/>
    </row>
    <row r="54" spans="1:19" ht="12.75">
      <c r="A54" s="15">
        <f t="shared" si="0"/>
        <v>38</v>
      </c>
      <c r="B54" s="5" t="s">
        <v>53</v>
      </c>
      <c r="C54" s="3">
        <f>SUM(M54:O54)</f>
        <v>376854.5</v>
      </c>
      <c r="D54" s="3">
        <f>SUM(Q54:S54)</f>
        <v>1355251</v>
      </c>
      <c r="E54" s="3"/>
      <c r="F54" s="3"/>
      <c r="G54" s="3">
        <f>ROUND(SUM(C54:F54)/2,0)</f>
        <v>866053</v>
      </c>
      <c r="H54" s="3"/>
      <c r="I54" s="3"/>
      <c r="J54" s="3">
        <f>ROUND((+N54+R54)/2,0)</f>
        <v>866053</v>
      </c>
      <c r="K54" s="3"/>
      <c r="L54" s="3"/>
      <c r="M54" s="30"/>
      <c r="N54" s="30">
        <v>376854.5</v>
      </c>
      <c r="O54" s="30"/>
      <c r="P54" s="3"/>
      <c r="Q54" s="30"/>
      <c r="R54" s="30">
        <v>1355251</v>
      </c>
      <c r="S54" s="30"/>
    </row>
    <row r="55" spans="1:19" ht="12.75">
      <c r="A55" s="15">
        <f t="shared" si="0"/>
        <v>39</v>
      </c>
      <c r="B55" s="5" t="s">
        <v>50</v>
      </c>
      <c r="C55" s="30">
        <v>0</v>
      </c>
      <c r="D55" s="30">
        <v>0</v>
      </c>
      <c r="E55" s="3">
        <f>-C55</f>
        <v>0</v>
      </c>
      <c r="F55" s="3">
        <f>-D55</f>
        <v>0</v>
      </c>
      <c r="G55" s="3">
        <f>ROUND(SUM(C55:F55)/2,0)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20"/>
      <c r="N56" s="20"/>
      <c r="O56" s="3"/>
      <c r="P56" s="3"/>
      <c r="Q56" s="20"/>
      <c r="R56" s="20"/>
      <c r="S56" s="3"/>
    </row>
    <row r="57" spans="1:19" ht="13.5" thickBot="1">
      <c r="A57" s="15">
        <f t="shared" si="0"/>
        <v>41</v>
      </c>
      <c r="B57" s="4" t="s">
        <v>42</v>
      </c>
      <c r="C57" s="16">
        <f>SUM(C50:C56)</f>
        <v>7157584.05</v>
      </c>
      <c r="D57" s="16">
        <f>SUM(D50:D56)</f>
        <v>13078384.57</v>
      </c>
      <c r="E57" s="16">
        <f>SUM(E50:E56)</f>
        <v>-6213304.01</v>
      </c>
      <c r="F57" s="16">
        <f>SUM(F50:F56)</f>
        <v>-10686268.57</v>
      </c>
      <c r="G57" s="16">
        <f>SUM(G50:G56)</f>
        <v>1668199</v>
      </c>
      <c r="H57" s="16"/>
      <c r="I57" s="16">
        <f>SUM(I50:I56)</f>
        <v>0</v>
      </c>
      <c r="J57" s="16">
        <f>SUM(J50:J56)</f>
        <v>1668199</v>
      </c>
      <c r="K57" s="16">
        <f>SUM(K50:K56)</f>
        <v>0</v>
      </c>
      <c r="L57" s="3"/>
      <c r="M57" s="21">
        <f>SUM(M50:M56)</f>
        <v>0</v>
      </c>
      <c r="N57" s="21">
        <f>SUM(N50:N56)</f>
        <v>944280.04</v>
      </c>
      <c r="O57" s="22">
        <f>SUM(O50:O56)</f>
        <v>0</v>
      </c>
      <c r="P57" s="3"/>
      <c r="Q57" s="21">
        <f>SUM(Q50:Q56)</f>
        <v>0</v>
      </c>
      <c r="R57" s="21">
        <f>SUM(R50:R56)</f>
        <v>2392116</v>
      </c>
      <c r="S57" s="22">
        <f>SUM(S50:S56)</f>
        <v>0</v>
      </c>
    </row>
    <row r="58" spans="1:19" ht="13.5" thickTop="1">
      <c r="A58" s="15">
        <f t="shared" si="0"/>
        <v>42</v>
      </c>
      <c r="C58" s="17"/>
      <c r="D58" s="17"/>
      <c r="E58" s="17"/>
      <c r="F58" s="17"/>
      <c r="G58" s="17"/>
      <c r="H58" s="17"/>
      <c r="I58" s="17"/>
      <c r="J58" s="17"/>
      <c r="K58" s="17"/>
      <c r="L58" s="3"/>
      <c r="P58" s="3"/>
      <c r="Q58" s="3"/>
      <c r="R58" s="3"/>
      <c r="S58" s="3"/>
    </row>
    <row r="59" spans="1:19" ht="12.75">
      <c r="A59" s="15">
        <f t="shared" si="0"/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ht="12.75">
      <c r="A60" s="15">
        <f t="shared" si="0"/>
        <v>44</v>
      </c>
      <c r="B60" s="4" t="s">
        <v>43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ht="12.75">
      <c r="A61" s="15">
        <f t="shared" si="0"/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P61" s="3"/>
      <c r="Q61" s="3"/>
      <c r="R61" s="3"/>
      <c r="S61" s="3"/>
    </row>
    <row r="62" spans="1:19" ht="12.75">
      <c r="A62" s="15">
        <f t="shared" si="0"/>
        <v>46</v>
      </c>
      <c r="B62" s="4" t="s">
        <v>44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4"/>
      <c r="C64" s="3"/>
      <c r="D64" s="18"/>
      <c r="E64" s="18"/>
      <c r="F64" s="18"/>
      <c r="G64" s="18"/>
      <c r="H64" s="18"/>
      <c r="I64" s="18"/>
      <c r="J64" s="18"/>
      <c r="K64" s="18"/>
      <c r="L64" s="18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5">
        <f t="shared" si="0"/>
        <v>51</v>
      </c>
      <c r="B67" s="5" t="s">
        <v>45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5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5">
        <f t="shared" si="0"/>
        <v>53</v>
      </c>
      <c r="B69" s="4" t="s">
        <v>47</v>
      </c>
      <c r="C69" s="3"/>
      <c r="D69" s="3"/>
      <c r="E69" s="3"/>
      <c r="F69" s="3"/>
      <c r="G69" s="3">
        <f>ROUND(SUM(C69:F69)/2,0)</f>
        <v>0</v>
      </c>
      <c r="H69" s="3"/>
      <c r="I69" s="3"/>
      <c r="J69" s="3">
        <f>(+N69+R69)/2</f>
        <v>0</v>
      </c>
      <c r="K69" s="3"/>
      <c r="L69" s="3"/>
      <c r="M69" s="30"/>
      <c r="N69" s="30">
        <v>0</v>
      </c>
      <c r="O69" s="30"/>
      <c r="P69" s="3"/>
      <c r="Q69" s="30"/>
      <c r="R69" s="30">
        <v>0</v>
      </c>
      <c r="S69" s="30"/>
    </row>
    <row r="70" spans="1:19" ht="12.75">
      <c r="A70" s="15">
        <f t="shared" si="0"/>
        <v>54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5">
        <f t="shared" si="0"/>
        <v>55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thickBot="1">
      <c r="A72" s="15">
        <f t="shared" si="0"/>
        <v>56</v>
      </c>
      <c r="B72" s="5" t="s">
        <v>48</v>
      </c>
      <c r="C72" s="16">
        <f>SUM(C69:C71)</f>
        <v>0</v>
      </c>
      <c r="D72" s="16">
        <f>SUM(D69:D71)</f>
        <v>0</v>
      </c>
      <c r="E72" s="16">
        <f>SUM(E69:E71)</f>
        <v>0</v>
      </c>
      <c r="F72" s="16">
        <f>SUM(F69:F71)</f>
        <v>0</v>
      </c>
      <c r="G72" s="16">
        <f>SUM(G69:G71)</f>
        <v>0</v>
      </c>
      <c r="H72" s="16"/>
      <c r="I72" s="16">
        <f>SUM(I69:I71)</f>
        <v>0</v>
      </c>
      <c r="J72" s="16">
        <f>SUM(J69:J71)</f>
        <v>0</v>
      </c>
      <c r="K72" s="16">
        <f>SUM(K69:K71)</f>
        <v>0</v>
      </c>
      <c r="L72" s="16"/>
      <c r="M72" s="16">
        <f>SUM(M69:M71)</f>
        <v>0</v>
      </c>
      <c r="N72" s="16">
        <f>SUM(N69:N71)</f>
        <v>0</v>
      </c>
      <c r="O72" s="16">
        <f>SUM(O69:O71)</f>
        <v>0</v>
      </c>
      <c r="P72" s="3"/>
      <c r="Q72" s="16">
        <f>SUM(Q69:Q71)</f>
        <v>0</v>
      </c>
      <c r="R72" s="16">
        <f>SUM(R69:R71)</f>
        <v>0</v>
      </c>
      <c r="S72" s="16">
        <f>SUM(S69:S71)</f>
        <v>0</v>
      </c>
    </row>
    <row r="73" spans="1:19" ht="13.5" thickTop="1">
      <c r="A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"/>
      <c r="Q73" s="17"/>
      <c r="R73" s="17"/>
      <c r="S73" s="17"/>
    </row>
    <row r="74" spans="1:19" ht="12.75">
      <c r="A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7" max="18" man="1"/>
  </rowBreaks>
  <colBreaks count="3" manualBreakCount="3">
    <brk id="7" max="112" man="1"/>
    <brk id="11" max="65535" man="1"/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81</v>
      </c>
      <c r="G1" s="5"/>
      <c r="H1" s="5"/>
      <c r="I1" s="5"/>
      <c r="J1" s="5"/>
      <c r="K1" s="5"/>
      <c r="L1" s="5"/>
      <c r="T1" s="25"/>
    </row>
    <row r="2" spans="2:20" ht="12.75">
      <c r="B2" s="19" t="s">
        <v>61</v>
      </c>
      <c r="G2" s="4"/>
      <c r="H2" s="4"/>
      <c r="I2" s="4"/>
      <c r="J2" s="4"/>
      <c r="K2" s="4"/>
      <c r="L2" s="4"/>
      <c r="T2" s="4"/>
    </row>
    <row r="3" ht="12.75">
      <c r="B3" s="19" t="s">
        <v>87</v>
      </c>
    </row>
    <row r="4" ht="12.75">
      <c r="B4" s="15"/>
    </row>
    <row r="5" ht="12.75">
      <c r="B5" s="8"/>
    </row>
    <row r="6" spans="7:12" ht="12.75">
      <c r="G6" s="7" t="s">
        <v>62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88</v>
      </c>
      <c r="N10" s="9"/>
      <c r="O10" s="9"/>
      <c r="Q10" s="23" t="s">
        <v>59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89</v>
      </c>
      <c r="D13" s="2" t="s">
        <v>58</v>
      </c>
      <c r="E13" s="2" t="s">
        <v>89</v>
      </c>
      <c r="F13" s="2" t="s">
        <v>58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6"/>
      <c r="B15" s="27" t="s">
        <v>63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28">
        <v>1</v>
      </c>
      <c r="B17" s="5" t="s">
        <v>78</v>
      </c>
      <c r="C17" s="3">
        <f aca="true" t="shared" si="0" ref="C17:C22">SUM(M17:O17)</f>
        <v>1467</v>
      </c>
      <c r="D17" s="3">
        <f aca="true" t="shared" si="1" ref="D17:D22">SUM(Q17:S17)</f>
        <v>20509077</v>
      </c>
      <c r="E17" s="3"/>
      <c r="F17" s="3"/>
      <c r="G17" s="3">
        <f aca="true" t="shared" si="2" ref="G17:G22">ROUND(SUM(C17:F17)/2,0)</f>
        <v>10255272</v>
      </c>
      <c r="H17" s="3"/>
      <c r="I17" s="3"/>
      <c r="J17" s="3">
        <f aca="true" t="shared" si="3" ref="J17:J22">(+N17+R17)/2</f>
        <v>10255272</v>
      </c>
      <c r="K17" s="3"/>
      <c r="L17" s="3"/>
      <c r="M17" s="3"/>
      <c r="N17" s="3">
        <v>1467</v>
      </c>
      <c r="O17" s="3"/>
      <c r="P17" s="3"/>
      <c r="Q17" s="3"/>
      <c r="R17" s="3">
        <f>1014+20508063</f>
        <v>20509077</v>
      </c>
      <c r="S17" s="3"/>
      <c r="T17" s="3"/>
    </row>
    <row r="18" spans="1:20" ht="12.75">
      <c r="A18" s="28">
        <f>A17+1</f>
        <v>2</v>
      </c>
      <c r="B18" s="27" t="s">
        <v>64</v>
      </c>
      <c r="C18" s="3">
        <f t="shared" si="0"/>
        <v>9610540</v>
      </c>
      <c r="D18" s="3">
        <f t="shared" si="1"/>
        <v>4331118.29</v>
      </c>
      <c r="E18" s="3"/>
      <c r="F18" s="3"/>
      <c r="G18" s="3">
        <f t="shared" si="2"/>
        <v>6970829</v>
      </c>
      <c r="H18" s="3"/>
      <c r="I18" s="3"/>
      <c r="J18" s="3">
        <f t="shared" si="3"/>
        <v>6970829.145</v>
      </c>
      <c r="K18" s="3"/>
      <c r="L18" s="3"/>
      <c r="M18" s="3"/>
      <c r="N18" s="3">
        <v>9610540</v>
      </c>
      <c r="O18" s="3"/>
      <c r="P18" s="3"/>
      <c r="Q18" s="3"/>
      <c r="R18" s="3">
        <v>4331118.29</v>
      </c>
      <c r="S18" s="3"/>
      <c r="T18" s="3"/>
    </row>
    <row r="19" spans="1:20" ht="12.75">
      <c r="A19" s="28">
        <f aca="true" t="shared" si="4" ref="A19:A31">A18+1</f>
        <v>3</v>
      </c>
      <c r="B19" s="27" t="s">
        <v>83</v>
      </c>
      <c r="C19" s="3">
        <f t="shared" si="0"/>
        <v>1288264</v>
      </c>
      <c r="D19" s="3">
        <f t="shared" si="1"/>
        <v>1436925.12</v>
      </c>
      <c r="E19" s="3"/>
      <c r="F19" s="3"/>
      <c r="G19" s="3">
        <f t="shared" si="2"/>
        <v>1362595</v>
      </c>
      <c r="H19" s="3"/>
      <c r="I19" s="3"/>
      <c r="J19" s="3">
        <f t="shared" si="3"/>
        <v>1362594.56</v>
      </c>
      <c r="K19" s="3"/>
      <c r="L19" s="3"/>
      <c r="M19" s="3"/>
      <c r="N19" s="3">
        <v>1288264</v>
      </c>
      <c r="O19" s="3"/>
      <c r="P19" s="3"/>
      <c r="Q19" s="3"/>
      <c r="R19" s="3">
        <v>1436925.12</v>
      </c>
      <c r="S19" s="3"/>
      <c r="T19" s="3"/>
    </row>
    <row r="20" spans="1:20" ht="12.75">
      <c r="A20" s="28">
        <f t="shared" si="4"/>
        <v>4</v>
      </c>
      <c r="B20" s="27" t="s">
        <v>65</v>
      </c>
      <c r="C20" s="3">
        <f t="shared" si="0"/>
        <v>0</v>
      </c>
      <c r="D20" s="3">
        <f t="shared" si="1"/>
        <v>0.01</v>
      </c>
      <c r="E20" s="3"/>
      <c r="F20" s="3"/>
      <c r="G20" s="3">
        <f t="shared" si="2"/>
        <v>0</v>
      </c>
      <c r="H20" s="3"/>
      <c r="I20" s="3"/>
      <c r="J20" s="3">
        <f t="shared" si="3"/>
        <v>0.005</v>
      </c>
      <c r="K20" s="3"/>
      <c r="L20" s="3"/>
      <c r="M20" s="3"/>
      <c r="N20" s="3">
        <v>0</v>
      </c>
      <c r="O20" s="3"/>
      <c r="P20" s="3"/>
      <c r="Q20" s="3"/>
      <c r="R20" s="3">
        <v>0.01</v>
      </c>
      <c r="S20" s="3"/>
      <c r="T20" s="3"/>
    </row>
    <row r="21" spans="1:20" ht="12.75">
      <c r="A21" s="28">
        <f t="shared" si="4"/>
        <v>5</v>
      </c>
      <c r="B21" s="27" t="s">
        <v>53</v>
      </c>
      <c r="C21" s="3">
        <f t="shared" si="0"/>
        <v>474338</v>
      </c>
      <c r="D21" s="3">
        <f t="shared" si="1"/>
        <v>131899.25</v>
      </c>
      <c r="E21" s="3"/>
      <c r="F21" s="3"/>
      <c r="G21" s="3">
        <f t="shared" si="2"/>
        <v>303119</v>
      </c>
      <c r="H21" s="3"/>
      <c r="I21" s="3"/>
      <c r="J21" s="3">
        <f t="shared" si="3"/>
        <v>303118.625</v>
      </c>
      <c r="K21" s="3"/>
      <c r="L21" s="3"/>
      <c r="M21" s="3"/>
      <c r="N21" s="3">
        <v>474338</v>
      </c>
      <c r="O21" s="3"/>
      <c r="P21" s="3"/>
      <c r="Q21" s="3"/>
      <c r="R21" s="3">
        <v>131899.25</v>
      </c>
      <c r="S21" s="3"/>
      <c r="T21" s="3"/>
    </row>
    <row r="22" spans="1:20" ht="12.75">
      <c r="A22" s="28">
        <f t="shared" si="4"/>
        <v>6</v>
      </c>
      <c r="B22" s="27" t="s">
        <v>90</v>
      </c>
      <c r="C22" s="3">
        <f t="shared" si="0"/>
        <v>177825</v>
      </c>
      <c r="D22" s="3">
        <f t="shared" si="1"/>
        <v>0</v>
      </c>
      <c r="E22" s="3"/>
      <c r="F22" s="3"/>
      <c r="G22" s="3">
        <f t="shared" si="2"/>
        <v>88913</v>
      </c>
      <c r="H22" s="3"/>
      <c r="I22" s="3"/>
      <c r="J22" s="3">
        <f t="shared" si="3"/>
        <v>88912.5</v>
      </c>
      <c r="K22" s="3"/>
      <c r="L22" s="3"/>
      <c r="M22" s="3"/>
      <c r="N22" s="3">
        <v>177825</v>
      </c>
      <c r="O22" s="3"/>
      <c r="P22" s="3"/>
      <c r="Q22" s="3"/>
      <c r="R22" s="3">
        <v>0</v>
      </c>
      <c r="S22" s="3"/>
      <c r="T22" s="3"/>
    </row>
    <row r="23" spans="1:20" ht="12.75">
      <c r="A23" s="28">
        <f t="shared" si="4"/>
        <v>7</v>
      </c>
      <c r="B23" s="2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8">
        <f t="shared" si="4"/>
        <v>8</v>
      </c>
      <c r="B24" s="3" t="s">
        <v>29</v>
      </c>
      <c r="C24" s="3">
        <v>10327.47</v>
      </c>
      <c r="D24" s="3">
        <v>13492.5</v>
      </c>
      <c r="E24" s="3">
        <f aca="true" t="shared" si="5" ref="E24:F29">-C24</f>
        <v>-10327.47</v>
      </c>
      <c r="F24" s="3">
        <f t="shared" si="5"/>
        <v>-13492.5</v>
      </c>
      <c r="G24" s="3">
        <f aca="true" t="shared" si="6" ref="G24:G29">ROUND(SUM(C24:F24)/2,0)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8">
        <f t="shared" si="4"/>
        <v>9</v>
      </c>
      <c r="B25" s="3" t="s">
        <v>67</v>
      </c>
      <c r="C25" s="3">
        <v>0</v>
      </c>
      <c r="D25" s="3">
        <v>0</v>
      </c>
      <c r="E25" s="3">
        <f t="shared" si="5"/>
        <v>0</v>
      </c>
      <c r="F25" s="3">
        <f t="shared" si="5"/>
        <v>0</v>
      </c>
      <c r="G25" s="3">
        <f t="shared" si="6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28">
        <f t="shared" si="4"/>
        <v>10</v>
      </c>
      <c r="B26" s="3" t="s">
        <v>68</v>
      </c>
      <c r="C26" s="3">
        <v>0</v>
      </c>
      <c r="D26" s="3">
        <v>0</v>
      </c>
      <c r="E26" s="3">
        <f t="shared" si="5"/>
        <v>0</v>
      </c>
      <c r="F26" s="3">
        <f t="shared" si="5"/>
        <v>0</v>
      </c>
      <c r="G26" s="3">
        <f t="shared" si="6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8">
        <f t="shared" si="4"/>
        <v>11</v>
      </c>
      <c r="B27" s="3" t="s">
        <v>69</v>
      </c>
      <c r="C27" s="3">
        <v>0</v>
      </c>
      <c r="D27" s="3">
        <v>0</v>
      </c>
      <c r="E27" s="3">
        <f t="shared" si="5"/>
        <v>0</v>
      </c>
      <c r="F27" s="3">
        <f t="shared" si="5"/>
        <v>0</v>
      </c>
      <c r="G27" s="3">
        <f t="shared" si="6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8">
        <f t="shared" si="4"/>
        <v>12</v>
      </c>
      <c r="B28" s="27" t="s">
        <v>70</v>
      </c>
      <c r="C28" s="3">
        <v>0</v>
      </c>
      <c r="D28" s="3">
        <v>0</v>
      </c>
      <c r="E28" s="3">
        <f t="shared" si="5"/>
        <v>0</v>
      </c>
      <c r="F28" s="3">
        <f t="shared" si="5"/>
        <v>0</v>
      </c>
      <c r="G28" s="3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8">
        <f t="shared" si="4"/>
        <v>13</v>
      </c>
      <c r="B29" s="27" t="s">
        <v>71</v>
      </c>
      <c r="C29" s="3">
        <v>0</v>
      </c>
      <c r="D29" s="3">
        <v>0</v>
      </c>
      <c r="E29" s="3">
        <f t="shared" si="5"/>
        <v>0</v>
      </c>
      <c r="F29" s="3">
        <f t="shared" si="5"/>
        <v>0</v>
      </c>
      <c r="G29" s="3">
        <f t="shared" si="6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8">
        <f t="shared" si="4"/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5" thickBot="1">
      <c r="A31" s="28">
        <f t="shared" si="4"/>
        <v>15</v>
      </c>
      <c r="B31" s="27" t="s">
        <v>73</v>
      </c>
      <c r="C31" s="16">
        <f>SUM(C17:C30)</f>
        <v>11562761.47</v>
      </c>
      <c r="D31" s="16">
        <f>SUM(D17:D30)</f>
        <v>26422512.17</v>
      </c>
      <c r="E31" s="16">
        <f>SUM(E17:E30)</f>
        <v>-10327.47</v>
      </c>
      <c r="F31" s="16">
        <f>SUM(F17:F30)</f>
        <v>-13492.5</v>
      </c>
      <c r="G31" s="16">
        <f>SUM(G17:G30)</f>
        <v>18980728</v>
      </c>
      <c r="H31" s="16"/>
      <c r="I31" s="16">
        <f>SUM(I17:I30)</f>
        <v>0</v>
      </c>
      <c r="J31" s="16">
        <f>SUM(J17:J30)</f>
        <v>18980726.834999997</v>
      </c>
      <c r="K31" s="16">
        <f>SUM(K17:K30)</f>
        <v>0</v>
      </c>
      <c r="L31" s="16"/>
      <c r="M31" s="16">
        <f>SUM(M17:M30)</f>
        <v>0</v>
      </c>
      <c r="N31" s="16">
        <f>SUM(N17:N30)</f>
        <v>11552434</v>
      </c>
      <c r="O31" s="16">
        <f>SUM(O17:O30)</f>
        <v>0</v>
      </c>
      <c r="P31" s="3"/>
      <c r="Q31" s="16">
        <f>SUM(Q17:Q30)</f>
        <v>0</v>
      </c>
      <c r="R31" s="16">
        <f>SUM(R17:R30)</f>
        <v>26409019.67</v>
      </c>
      <c r="S31" s="16">
        <f>SUM(S17:S30)</f>
        <v>0</v>
      </c>
      <c r="T31" s="3"/>
    </row>
    <row r="32" spans="1:20" ht="13.5" thickTop="1">
      <c r="A32" s="26"/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3"/>
    </row>
    <row r="33" spans="1:20" ht="12.75">
      <c r="A33" s="2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"/>
      <c r="B35" s="3"/>
      <c r="C35" s="2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6"/>
      <c r="B36" s="3"/>
      <c r="C36" s="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2"/>
  <sheetViews>
    <sheetView showOutlineSymbols="0" zoomScale="87" zoomScaleNormal="87" zoomScalePageLayoutView="0" workbookViewId="0" topLeftCell="A1">
      <pane xSplit="2" ySplit="13" topLeftCell="C5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84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87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59</v>
      </c>
      <c r="N10" s="9"/>
      <c r="O10" s="9"/>
      <c r="Q10" s="23" t="s">
        <v>88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58</v>
      </c>
      <c r="D13" s="2" t="s">
        <v>89</v>
      </c>
      <c r="E13" s="2" t="str">
        <f>C13</f>
        <v>OF 12-31-13</v>
      </c>
      <c r="F13" s="2" t="str">
        <f>D13</f>
        <v>OF 12-31-14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0"/>
      <c r="N17" s="30">
        <v>0</v>
      </c>
      <c r="O17" s="30"/>
      <c r="P17" s="3"/>
      <c r="Q17" s="30"/>
      <c r="R17" s="30">
        <v>0</v>
      </c>
      <c r="S17" s="30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70">A18+1</f>
        <v>3</v>
      </c>
      <c r="B19" s="5" t="s">
        <v>51</v>
      </c>
      <c r="C19" s="30">
        <v>0</v>
      </c>
      <c r="D19" s="30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0">
        <v>0</v>
      </c>
      <c r="D20" s="30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0">
        <v>0</v>
      </c>
      <c r="D21" s="30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0</v>
      </c>
      <c r="D28" s="3">
        <f>SUM(Q28:S28)</f>
        <v>21456085</v>
      </c>
      <c r="E28" s="3"/>
      <c r="F28" s="3"/>
      <c r="G28" s="3">
        <f aca="true" t="shared" si="2" ref="G28:G33">ROUND(SUM(C28:F28)/2,0)</f>
        <v>10728043</v>
      </c>
      <c r="H28" s="3"/>
      <c r="I28" s="3"/>
      <c r="J28" s="3">
        <f>(+N28+R28)/2</f>
        <v>10728042.5</v>
      </c>
      <c r="K28" s="3"/>
      <c r="L28" s="3"/>
      <c r="M28" s="30"/>
      <c r="N28" s="30">
        <v>0</v>
      </c>
      <c r="O28" s="30"/>
      <c r="P28" s="3"/>
      <c r="Q28" s="30"/>
      <c r="R28" s="30">
        <v>21456085</v>
      </c>
      <c r="S28" s="30"/>
    </row>
    <row r="29" spans="1:19" ht="12.75">
      <c r="A29" s="15">
        <f t="shared" si="0"/>
        <v>13</v>
      </c>
      <c r="B29" s="5" t="s">
        <v>91</v>
      </c>
      <c r="C29" s="3">
        <f>SUM(M29:O29)</f>
        <v>0</v>
      </c>
      <c r="D29" s="3">
        <f>SUM(Q29:S29)</f>
        <v>3.5</v>
      </c>
      <c r="E29" s="3"/>
      <c r="F29" s="3"/>
      <c r="G29" s="3">
        <f t="shared" si="2"/>
        <v>2</v>
      </c>
      <c r="H29" s="3"/>
      <c r="I29" s="3"/>
      <c r="J29" s="3">
        <f>(+N29+R29)/2</f>
        <v>1.75</v>
      </c>
      <c r="K29" s="3"/>
      <c r="L29" s="3"/>
      <c r="M29" s="30"/>
      <c r="N29" s="30">
        <v>0</v>
      </c>
      <c r="O29" s="30"/>
      <c r="P29" s="3"/>
      <c r="Q29" s="30"/>
      <c r="R29" s="30">
        <v>3.5</v>
      </c>
      <c r="S29" s="30"/>
    </row>
    <row r="30" spans="1:19" ht="12.75">
      <c r="A30" s="15">
        <f t="shared" si="0"/>
        <v>14</v>
      </c>
      <c r="B30" s="24" t="s">
        <v>60</v>
      </c>
      <c r="C30" s="3">
        <f>SUM(M30:O30)</f>
        <v>2866.86</v>
      </c>
      <c r="D30" s="3">
        <f>SUM(Q30:S30)</f>
        <v>72142.12</v>
      </c>
      <c r="E30" s="3"/>
      <c r="F30" s="3"/>
      <c r="G30" s="3">
        <f t="shared" si="2"/>
        <v>37504</v>
      </c>
      <c r="H30" s="3"/>
      <c r="I30" s="3"/>
      <c r="J30" s="3">
        <f>(+N30+R30)/2</f>
        <v>37504.49</v>
      </c>
      <c r="K30" s="3"/>
      <c r="L30" s="3"/>
      <c r="M30" s="30"/>
      <c r="N30" s="30">
        <v>2866.86</v>
      </c>
      <c r="O30" s="30"/>
      <c r="P30" s="3"/>
      <c r="Q30" s="30"/>
      <c r="R30" s="30">
        <v>72142.12</v>
      </c>
      <c r="S30" s="30"/>
    </row>
    <row r="31" spans="1:19" ht="12.75">
      <c r="A31" s="15">
        <f t="shared" si="0"/>
        <v>15</v>
      </c>
      <c r="B31" s="4" t="s">
        <v>29</v>
      </c>
      <c r="C31" s="30">
        <v>0</v>
      </c>
      <c r="D31" s="30">
        <v>0</v>
      </c>
      <c r="E31" s="3">
        <f aca="true" t="shared" si="3" ref="E31:F33">-C31</f>
        <v>0</v>
      </c>
      <c r="F31" s="3">
        <f t="shared" si="3"/>
        <v>0</v>
      </c>
      <c r="G31" s="3">
        <f t="shared" si="2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34</v>
      </c>
      <c r="C32" s="30">
        <v>119550.24</v>
      </c>
      <c r="D32" s="30">
        <v>2553089.69</v>
      </c>
      <c r="E32" s="3">
        <f t="shared" si="3"/>
        <v>-119550.24</v>
      </c>
      <c r="F32" s="3">
        <f t="shared" si="3"/>
        <v>-2553089.69</v>
      </c>
      <c r="G32" s="3">
        <f t="shared" si="2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B33" s="4" t="s">
        <v>35</v>
      </c>
      <c r="C33" s="30">
        <v>0</v>
      </c>
      <c r="D33" s="30">
        <v>0</v>
      </c>
      <c r="E33" s="3">
        <f t="shared" si="3"/>
        <v>0</v>
      </c>
      <c r="F33" s="3">
        <f t="shared" si="3"/>
        <v>0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5">
        <f t="shared" si="0"/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 thickBot="1">
      <c r="A35" s="15">
        <f t="shared" si="0"/>
        <v>19</v>
      </c>
      <c r="B35" s="4" t="s">
        <v>36</v>
      </c>
      <c r="C35" s="16">
        <f>SUM(C28:C34)</f>
        <v>122417.1</v>
      </c>
      <c r="D35" s="16">
        <f>SUM(D28:D34)</f>
        <v>24081320.310000002</v>
      </c>
      <c r="E35" s="16">
        <f>SUM(E28:E34)</f>
        <v>-119550.24</v>
      </c>
      <c r="F35" s="16">
        <f>SUM(F28:F34)</f>
        <v>-2553089.69</v>
      </c>
      <c r="G35" s="16">
        <f>SUM(G28:G34)</f>
        <v>10765549</v>
      </c>
      <c r="H35" s="16"/>
      <c r="I35" s="16">
        <f>SUM(I28:I34)</f>
        <v>0</v>
      </c>
      <c r="J35" s="16">
        <f>SUM(J28:J34)</f>
        <v>10765548.74</v>
      </c>
      <c r="K35" s="16">
        <f>SUM(K28:K34)</f>
        <v>0</v>
      </c>
      <c r="L35" s="16"/>
      <c r="M35" s="16">
        <f>SUM(M28:M34)</f>
        <v>0</v>
      </c>
      <c r="N35" s="16">
        <f>SUM(N28:N34)</f>
        <v>2866.86</v>
      </c>
      <c r="O35" s="16">
        <f>SUM(O28:O34)</f>
        <v>0</v>
      </c>
      <c r="P35" s="3"/>
      <c r="Q35" s="16">
        <f>SUM(Q28:Q34)</f>
        <v>0</v>
      </c>
      <c r="R35" s="16">
        <f>SUM(R28:R34)</f>
        <v>21528230.62</v>
      </c>
      <c r="S35" s="16">
        <f>SUM(S28:S34)</f>
        <v>0</v>
      </c>
    </row>
    <row r="36" spans="1:19" ht="13.5" thickTop="1">
      <c r="A36" s="15">
        <f t="shared" si="0"/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</row>
    <row r="37" spans="1:19" ht="12.75">
      <c r="A37" s="15">
        <f t="shared" si="0"/>
        <v>21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B38" s="5" t="s">
        <v>37</v>
      </c>
      <c r="C38" s="3" t="s">
        <v>38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0"/>
        <v>24</v>
      </c>
      <c r="B40" s="5" t="s">
        <v>54</v>
      </c>
      <c r="C40" s="3">
        <f>SUM(M40:O40)</f>
        <v>4684.5</v>
      </c>
      <c r="D40" s="3">
        <f>SUM(Q40:S40)</f>
        <v>0</v>
      </c>
      <c r="E40" s="3"/>
      <c r="F40" s="3"/>
      <c r="G40" s="3">
        <f aca="true" t="shared" si="4" ref="G40:G46">ROUND(SUM(C40:F40)/2,0)</f>
        <v>2342</v>
      </c>
      <c r="H40" s="3"/>
      <c r="I40" s="3"/>
      <c r="J40" s="3">
        <f aca="true" t="shared" si="5" ref="J40:J46">ROUND((+N40+R40)/2,0)</f>
        <v>2342</v>
      </c>
      <c r="K40" s="3"/>
      <c r="L40" s="3"/>
      <c r="M40" s="30"/>
      <c r="N40" s="30">
        <v>4684.5</v>
      </c>
      <c r="O40" s="30"/>
      <c r="P40" s="3"/>
      <c r="Q40" s="30"/>
      <c r="R40" s="30">
        <v>0</v>
      </c>
      <c r="S40" s="30"/>
    </row>
    <row r="41" spans="1:19" ht="12.75">
      <c r="A41" s="15">
        <f t="shared" si="0"/>
        <v>25</v>
      </c>
      <c r="B41" s="24" t="s">
        <v>75</v>
      </c>
      <c r="C41" s="3">
        <f>SUM(M41:O41)</f>
        <v>1553.24</v>
      </c>
      <c r="D41" s="3">
        <f>SUM(Q41:S41)</f>
        <v>1554.99</v>
      </c>
      <c r="E41" s="3"/>
      <c r="F41" s="3"/>
      <c r="G41" s="3">
        <f>ROUND(SUM(C41:F41)/2,0)</f>
        <v>1554</v>
      </c>
      <c r="H41" s="3"/>
      <c r="I41" s="3"/>
      <c r="J41" s="3">
        <f>ROUND((+N41+R41)/2,0)</f>
        <v>1554</v>
      </c>
      <c r="K41" s="3"/>
      <c r="L41" s="3"/>
      <c r="M41" s="30"/>
      <c r="N41" s="30">
        <v>1553.24</v>
      </c>
      <c r="O41" s="30"/>
      <c r="P41" s="3"/>
      <c r="Q41" s="30"/>
      <c r="R41" s="30">
        <v>1554.99</v>
      </c>
      <c r="S41" s="30"/>
    </row>
    <row r="42" spans="1:19" ht="12.75">
      <c r="A42" s="15">
        <f t="shared" si="0"/>
        <v>26</v>
      </c>
      <c r="B42" s="5" t="s">
        <v>49</v>
      </c>
      <c r="C42" s="30">
        <v>0</v>
      </c>
      <c r="D42" s="30">
        <v>0</v>
      </c>
      <c r="E42" s="3">
        <f aca="true" t="shared" si="6" ref="E42:F46">-C42</f>
        <v>0</v>
      </c>
      <c r="F42" s="3">
        <f t="shared" si="6"/>
        <v>0</v>
      </c>
      <c r="G42" s="3">
        <f t="shared" si="4"/>
        <v>0</v>
      </c>
      <c r="H42" s="3"/>
      <c r="I42" s="3"/>
      <c r="J42" s="3">
        <f t="shared" si="5"/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39</v>
      </c>
      <c r="C43" s="30">
        <v>64373.2</v>
      </c>
      <c r="D43" s="30">
        <v>1374740.58</v>
      </c>
      <c r="E43" s="3">
        <f t="shared" si="6"/>
        <v>-64373.2</v>
      </c>
      <c r="F43" s="3">
        <f t="shared" si="6"/>
        <v>-1374740.58</v>
      </c>
      <c r="G43" s="3">
        <f t="shared" si="4"/>
        <v>0</v>
      </c>
      <c r="H43" s="3"/>
      <c r="I43" s="3"/>
      <c r="J43" s="3">
        <f t="shared" si="5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40</v>
      </c>
      <c r="C44" s="30">
        <v>0</v>
      </c>
      <c r="D44" s="30">
        <v>0</v>
      </c>
      <c r="E44" s="3">
        <f t="shared" si="6"/>
        <v>0</v>
      </c>
      <c r="F44" s="3">
        <f t="shared" si="6"/>
        <v>0</v>
      </c>
      <c r="G44" s="3">
        <f t="shared" si="4"/>
        <v>0</v>
      </c>
      <c r="H44" s="3"/>
      <c r="I44" s="3"/>
      <c r="J44" s="3">
        <f t="shared" si="5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4" t="s">
        <v>41</v>
      </c>
      <c r="C45" s="30">
        <v>0</v>
      </c>
      <c r="D45" s="30">
        <v>0</v>
      </c>
      <c r="E45" s="3">
        <f t="shared" si="6"/>
        <v>0</v>
      </c>
      <c r="F45" s="3">
        <f t="shared" si="6"/>
        <v>0</v>
      </c>
      <c r="G45" s="3">
        <f t="shared" si="4"/>
        <v>0</v>
      </c>
      <c r="H45" s="3"/>
      <c r="I45" s="3"/>
      <c r="J45" s="3">
        <f t="shared" si="5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B46" s="5" t="s">
        <v>52</v>
      </c>
      <c r="C46" s="30">
        <v>0</v>
      </c>
      <c r="D46" s="30">
        <v>0</v>
      </c>
      <c r="E46" s="3">
        <f t="shared" si="6"/>
        <v>0</v>
      </c>
      <c r="F46" s="3">
        <f t="shared" si="6"/>
        <v>0</v>
      </c>
      <c r="G46" s="3">
        <f t="shared" si="4"/>
        <v>0</v>
      </c>
      <c r="H46" s="3"/>
      <c r="I46" s="3"/>
      <c r="J46" s="3">
        <f t="shared" si="5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5">
        <f t="shared" si="0"/>
        <v>31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3.5" thickBot="1">
      <c r="A48" s="15">
        <f t="shared" si="0"/>
        <v>32</v>
      </c>
      <c r="B48" s="4"/>
      <c r="C48" s="16">
        <f>SUM(C40:C47)</f>
        <v>70610.94</v>
      </c>
      <c r="D48" s="16">
        <f>SUM(D40:D47)</f>
        <v>1376295.57</v>
      </c>
      <c r="E48" s="16">
        <f>SUM(E40:E47)</f>
        <v>-64373.2</v>
      </c>
      <c r="F48" s="16">
        <f>SUM(F40:F47)</f>
        <v>-1374740.58</v>
      </c>
      <c r="G48" s="16">
        <f>SUM(G40:G47)</f>
        <v>3896</v>
      </c>
      <c r="H48" s="16"/>
      <c r="I48" s="16">
        <f>SUM(I40:I47)</f>
        <v>0</v>
      </c>
      <c r="J48" s="16">
        <f>SUM(J40:J47)</f>
        <v>3896</v>
      </c>
      <c r="K48" s="16">
        <f>SUM(K40:K47)</f>
        <v>0</v>
      </c>
      <c r="L48" s="16"/>
      <c r="M48" s="16">
        <f>SUM(M40:M47)</f>
        <v>0</v>
      </c>
      <c r="N48" s="16">
        <f>SUM(N40:N47)</f>
        <v>6237.74</v>
      </c>
      <c r="O48" s="16">
        <f>SUM(O40:O47)</f>
        <v>0</v>
      </c>
      <c r="P48" s="3"/>
      <c r="Q48" s="16">
        <f>SUM(Q40:Q47)</f>
        <v>0</v>
      </c>
      <c r="R48" s="16">
        <f>SUM(R40:R47)</f>
        <v>1554.99</v>
      </c>
      <c r="S48" s="16">
        <f>SUM(S40:S47)</f>
        <v>0</v>
      </c>
    </row>
    <row r="49" spans="1:19" ht="13.5" thickTop="1">
      <c r="A49" s="15">
        <f t="shared" si="0"/>
        <v>33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"/>
      <c r="Q49" s="17"/>
      <c r="R49" s="17"/>
      <c r="S49" s="17"/>
    </row>
    <row r="50" spans="1:19" ht="12.75">
      <c r="A50" s="15">
        <f t="shared" si="0"/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5">
        <f t="shared" si="0"/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P51" s="3"/>
      <c r="Q51" s="3"/>
      <c r="R51" s="3"/>
      <c r="S51" s="3"/>
    </row>
    <row r="52" spans="1:19" ht="12.75">
      <c r="A52" s="15">
        <f t="shared" si="0"/>
        <v>36</v>
      </c>
      <c r="B52" s="5" t="s">
        <v>53</v>
      </c>
      <c r="C52" s="3">
        <f>SUM(M52:O52)</f>
        <v>22556</v>
      </c>
      <c r="D52" s="3">
        <f>SUM(Q52:S52)</f>
        <v>4680013.89</v>
      </c>
      <c r="E52" s="3"/>
      <c r="F52" s="3"/>
      <c r="G52" s="3">
        <f>ROUND(SUM(C52:F52)/2,0)</f>
        <v>2351285</v>
      </c>
      <c r="H52" s="3"/>
      <c r="I52" s="3"/>
      <c r="J52" s="3">
        <f>ROUND((+N52+R52)/2,0)</f>
        <v>2351285</v>
      </c>
      <c r="K52" s="3"/>
      <c r="L52" s="3"/>
      <c r="M52" s="30"/>
      <c r="N52" s="30">
        <v>22556</v>
      </c>
      <c r="O52" s="30"/>
      <c r="P52" s="3"/>
      <c r="Q52" s="30"/>
      <c r="R52" s="30">
        <v>4680013.89</v>
      </c>
      <c r="S52" s="30"/>
    </row>
    <row r="53" spans="1:19" ht="12.75">
      <c r="A53" s="15">
        <f t="shared" si="0"/>
        <v>37</v>
      </c>
      <c r="B53" s="5" t="s">
        <v>50</v>
      </c>
      <c r="C53" s="30">
        <v>0</v>
      </c>
      <c r="D53" s="30">
        <v>0</v>
      </c>
      <c r="E53" s="3">
        <f>-C53</f>
        <v>0</v>
      </c>
      <c r="F53" s="3">
        <f>-D53</f>
        <v>0</v>
      </c>
      <c r="G53" s="3">
        <f>ROUND(SUM(C53:F53)/2,0)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5">
        <f t="shared" si="0"/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20"/>
      <c r="N54" s="20"/>
      <c r="O54" s="3"/>
      <c r="P54" s="3"/>
      <c r="Q54" s="20"/>
      <c r="R54" s="20"/>
      <c r="S54" s="3"/>
    </row>
    <row r="55" spans="1:19" ht="13.5" thickBot="1">
      <c r="A55" s="15">
        <f t="shared" si="0"/>
        <v>39</v>
      </c>
      <c r="B55" s="4" t="s">
        <v>42</v>
      </c>
      <c r="C55" s="16">
        <f>SUM(C48:C54)</f>
        <v>93166.94</v>
      </c>
      <c r="D55" s="16">
        <f>SUM(D48:D54)</f>
        <v>6056309.46</v>
      </c>
      <c r="E55" s="16">
        <f>SUM(E48:E54)</f>
        <v>-64373.2</v>
      </c>
      <c r="F55" s="16">
        <f>SUM(F48:F54)</f>
        <v>-1374740.58</v>
      </c>
      <c r="G55" s="16">
        <f>SUM(G48:G54)</f>
        <v>2355181</v>
      </c>
      <c r="H55" s="16"/>
      <c r="I55" s="16">
        <f>SUM(I48:I54)</f>
        <v>0</v>
      </c>
      <c r="J55" s="16">
        <f>SUM(J48:J54)</f>
        <v>2355181</v>
      </c>
      <c r="K55" s="16">
        <f>SUM(K48:K54)</f>
        <v>0</v>
      </c>
      <c r="L55" s="3"/>
      <c r="M55" s="21">
        <f>SUM(M48:M54)</f>
        <v>0</v>
      </c>
      <c r="N55" s="21">
        <f>SUM(N48:N54)</f>
        <v>28793.739999999998</v>
      </c>
      <c r="O55" s="22">
        <f>SUM(O48:O54)</f>
        <v>0</v>
      </c>
      <c r="P55" s="3"/>
      <c r="Q55" s="21">
        <f>SUM(Q48:Q54)</f>
        <v>0</v>
      </c>
      <c r="R55" s="21">
        <f>SUM(R48:R54)</f>
        <v>4681568.88</v>
      </c>
      <c r="S55" s="22">
        <f>SUM(S48:S54)</f>
        <v>0</v>
      </c>
    </row>
    <row r="56" spans="1:19" ht="13.5" thickTop="1">
      <c r="A56" s="15">
        <f t="shared" si="0"/>
        <v>40</v>
      </c>
      <c r="C56" s="17"/>
      <c r="D56" s="17"/>
      <c r="E56" s="17"/>
      <c r="F56" s="17"/>
      <c r="G56" s="17"/>
      <c r="H56" s="17"/>
      <c r="I56" s="17"/>
      <c r="J56" s="17"/>
      <c r="K56" s="17"/>
      <c r="L56" s="3"/>
      <c r="P56" s="3"/>
      <c r="Q56" s="3"/>
      <c r="R56" s="3"/>
      <c r="S56" s="3"/>
    </row>
    <row r="57" spans="1:19" ht="12.75">
      <c r="A57" s="15">
        <f t="shared" si="0"/>
        <v>41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0"/>
        <v>42</v>
      </c>
      <c r="B58" s="4" t="s">
        <v>43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ht="12.75">
      <c r="A60" s="15">
        <f t="shared" si="0"/>
        <v>44</v>
      </c>
      <c r="B60" s="4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0"/>
        <v>45</v>
      </c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B62" s="4"/>
      <c r="C62" s="3"/>
      <c r="D62" s="18"/>
      <c r="E62" s="18"/>
      <c r="F62" s="18"/>
      <c r="G62" s="18"/>
      <c r="H62" s="18"/>
      <c r="I62" s="18"/>
      <c r="J62" s="18"/>
      <c r="K62" s="18"/>
      <c r="L62" s="18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5" t="s">
        <v>45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5" t="s"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5">
        <f t="shared" si="0"/>
        <v>51</v>
      </c>
      <c r="B67" s="4" t="s">
        <v>47</v>
      </c>
      <c r="C67" s="3">
        <f>SUM(M67:O67)</f>
        <v>0</v>
      </c>
      <c r="D67" s="3">
        <f>SUM(Q67:S67)</f>
        <v>0</v>
      </c>
      <c r="E67" s="3"/>
      <c r="F67" s="3"/>
      <c r="G67" s="3">
        <f>ROUND(SUM(C67:F67)/2,0)</f>
        <v>0</v>
      </c>
      <c r="H67" s="3"/>
      <c r="I67" s="3"/>
      <c r="J67" s="3">
        <f>(+N67+R67)/2</f>
        <v>0</v>
      </c>
      <c r="K67" s="3"/>
      <c r="L67" s="3"/>
      <c r="M67" s="30"/>
      <c r="N67" s="30">
        <v>0</v>
      </c>
      <c r="O67" s="30"/>
      <c r="P67" s="3"/>
      <c r="Q67" s="30"/>
      <c r="R67" s="30">
        <v>0</v>
      </c>
      <c r="S67" s="30"/>
    </row>
    <row r="68" spans="1:19" ht="12.75">
      <c r="A68" s="15">
        <f t="shared" si="0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5">
        <f t="shared" si="0"/>
        <v>53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 thickBot="1">
      <c r="A70" s="15">
        <f t="shared" si="0"/>
        <v>54</v>
      </c>
      <c r="B70" s="5" t="s">
        <v>48</v>
      </c>
      <c r="C70" s="16">
        <f>SUM(C67:C69)</f>
        <v>0</v>
      </c>
      <c r="D70" s="16">
        <f>SUM(D67:D69)</f>
        <v>0</v>
      </c>
      <c r="E70" s="16">
        <f>SUM(E67:E69)</f>
        <v>0</v>
      </c>
      <c r="F70" s="16">
        <f>SUM(F67:F69)</f>
        <v>0</v>
      </c>
      <c r="G70" s="16">
        <f>SUM(G67:G69)</f>
        <v>0</v>
      </c>
      <c r="H70" s="16"/>
      <c r="I70" s="16">
        <f>SUM(I67:I69)</f>
        <v>0</v>
      </c>
      <c r="J70" s="16">
        <f>SUM(J67:J69)</f>
        <v>0</v>
      </c>
      <c r="K70" s="16">
        <f>SUM(K67:K69)</f>
        <v>0</v>
      </c>
      <c r="L70" s="16"/>
      <c r="M70" s="16">
        <f>SUM(M67:M69)</f>
        <v>0</v>
      </c>
      <c r="N70" s="16">
        <f>SUM(N67:N69)</f>
        <v>0</v>
      </c>
      <c r="O70" s="16">
        <f>SUM(O67:O69)</f>
        <v>0</v>
      </c>
      <c r="P70" s="3"/>
      <c r="Q70" s="16">
        <f>SUM(Q67:Q69)</f>
        <v>0</v>
      </c>
      <c r="R70" s="16">
        <f>SUM(R67:R69)</f>
        <v>0</v>
      </c>
      <c r="S70" s="16">
        <f>SUM(S67:S69)</f>
        <v>0</v>
      </c>
    </row>
    <row r="71" spans="1:19" ht="13.5" thickTop="1">
      <c r="A71" s="1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3"/>
      <c r="Q71" s="17"/>
      <c r="R71" s="17"/>
      <c r="S71" s="17"/>
    </row>
    <row r="72" spans="1:19" ht="12.75">
      <c r="A72" s="1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s182891</dc:creator>
  <cp:keywords/>
  <dc:description/>
  <cp:lastModifiedBy>s632389</cp:lastModifiedBy>
  <cp:lastPrinted>2012-02-17T15:04:50Z</cp:lastPrinted>
  <dcterms:created xsi:type="dcterms:W3CDTF">2005-02-17T15:01:25Z</dcterms:created>
  <dcterms:modified xsi:type="dcterms:W3CDTF">2015-05-26T14:24:26Z</dcterms:modified>
  <cp:category/>
  <cp:version/>
  <cp:contentType/>
  <cp:contentStatus/>
</cp:coreProperties>
</file>